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9040" windowHeight="164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G15" i="1"/>
  <c r="H15" i="1"/>
  <c r="I15" i="1"/>
  <c r="J15" i="1"/>
  <c r="J16" i="1" s="1"/>
  <c r="I16" i="1"/>
  <c r="L12" i="1" l="1"/>
  <c r="H16" i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E106" i="15"/>
  <c r="F106" i="15" s="1"/>
  <c r="D106" i="15"/>
  <c r="D105" i="15" s="1"/>
  <c r="D104" i="15" s="1"/>
  <c r="C106" i="15"/>
  <c r="C105" i="15" s="1"/>
  <c r="C104" i="15" s="1"/>
  <c r="E105" i="15"/>
  <c r="E104" i="15" s="1"/>
  <c r="F104" i="15" s="1"/>
  <c r="F102" i="15"/>
  <c r="E102" i="15"/>
  <c r="D102" i="15"/>
  <c r="C102" i="15"/>
  <c r="E101" i="15"/>
  <c r="F101" i="15" s="1"/>
  <c r="D101" i="15"/>
  <c r="C101" i="15"/>
  <c r="E95" i="15"/>
  <c r="F95" i="15" s="1"/>
  <c r="D95" i="15"/>
  <c r="C95" i="15"/>
  <c r="F94" i="15"/>
  <c r="E94" i="15"/>
  <c r="D94" i="15"/>
  <c r="C94" i="15"/>
  <c r="E93" i="15"/>
  <c r="F93" i="15" s="1"/>
  <c r="D93" i="15"/>
  <c r="C93" i="15"/>
  <c r="E91" i="15"/>
  <c r="F91" i="15" s="1"/>
  <c r="D91" i="15"/>
  <c r="C91" i="15"/>
  <c r="F90" i="15"/>
  <c r="E90" i="15"/>
  <c r="D90" i="15"/>
  <c r="C90" i="15"/>
  <c r="E86" i="15"/>
  <c r="F86" i="15" s="1"/>
  <c r="D86" i="15"/>
  <c r="C86" i="15"/>
  <c r="E80" i="15"/>
  <c r="F80" i="15" s="1"/>
  <c r="D80" i="15"/>
  <c r="C80" i="15"/>
  <c r="F73" i="15"/>
  <c r="E73" i="15"/>
  <c r="D73" i="15"/>
  <c r="C73" i="15"/>
  <c r="E70" i="15"/>
  <c r="E69" i="15" s="1"/>
  <c r="D70" i="15"/>
  <c r="D69" i="15" s="1"/>
  <c r="D68" i="15" s="1"/>
  <c r="D67" i="15" s="1"/>
  <c r="D8" i="15" s="1"/>
  <c r="C70" i="15"/>
  <c r="C69" i="15" s="1"/>
  <c r="C68" i="15" s="1"/>
  <c r="C67" i="15" s="1"/>
  <c r="C8" i="15" s="1"/>
  <c r="E63" i="15"/>
  <c r="F63" i="15" s="1"/>
  <c r="D63" i="15"/>
  <c r="C63" i="15"/>
  <c r="E62" i="15"/>
  <c r="F62" i="15" s="1"/>
  <c r="D62" i="15"/>
  <c r="C62" i="15"/>
  <c r="E61" i="15"/>
  <c r="F61" i="15" s="1"/>
  <c r="D61" i="15"/>
  <c r="C61" i="15"/>
  <c r="E59" i="15"/>
  <c r="F59" i="15" s="1"/>
  <c r="D59" i="15"/>
  <c r="C59" i="15"/>
  <c r="E58" i="15"/>
  <c r="F58" i="15" s="1"/>
  <c r="D58" i="15"/>
  <c r="C58" i="15"/>
  <c r="E55" i="15"/>
  <c r="E54" i="15" s="1"/>
  <c r="D55" i="15"/>
  <c r="D54" i="15" s="1"/>
  <c r="D53" i="15" s="1"/>
  <c r="C55" i="15"/>
  <c r="C54" i="15" s="1"/>
  <c r="C53" i="15" s="1"/>
  <c r="E51" i="15"/>
  <c r="E50" i="15" s="1"/>
  <c r="F50" i="15" s="1"/>
  <c r="D51" i="15"/>
  <c r="D50" i="15" s="1"/>
  <c r="C51" i="15"/>
  <c r="C50" i="15" s="1"/>
  <c r="E44" i="15"/>
  <c r="F44" i="15" s="1"/>
  <c r="D44" i="15"/>
  <c r="C44" i="15"/>
  <c r="E35" i="15"/>
  <c r="F35" i="15" s="1"/>
  <c r="D35" i="15"/>
  <c r="C35" i="15"/>
  <c r="E28" i="15"/>
  <c r="F28" i="15" s="1"/>
  <c r="D28" i="15"/>
  <c r="C28" i="15"/>
  <c r="E24" i="15"/>
  <c r="F24" i="15" s="1"/>
  <c r="D24" i="15"/>
  <c r="C24" i="15"/>
  <c r="D23" i="15"/>
  <c r="C23" i="15"/>
  <c r="E20" i="15"/>
  <c r="F20" i="15" s="1"/>
  <c r="D20" i="15"/>
  <c r="C20" i="15"/>
  <c r="E18" i="15"/>
  <c r="F18" i="15" s="1"/>
  <c r="D18" i="15"/>
  <c r="C18" i="15"/>
  <c r="E14" i="15"/>
  <c r="E13" i="15" s="1"/>
  <c r="D14" i="15"/>
  <c r="D13" i="15" s="1"/>
  <c r="D12" i="15" s="1"/>
  <c r="D11" i="15" s="1"/>
  <c r="D7" i="15" s="1"/>
  <c r="C14" i="15"/>
  <c r="C13" i="15" s="1"/>
  <c r="H8" i="8"/>
  <c r="G8" i="8"/>
  <c r="H7" i="8"/>
  <c r="G7" i="8"/>
  <c r="F7" i="8"/>
  <c r="E7" i="8"/>
  <c r="D7" i="8"/>
  <c r="C7" i="8"/>
  <c r="F6" i="8"/>
  <c r="H6" i="8" s="1"/>
  <c r="E6" i="8"/>
  <c r="D6" i="8"/>
  <c r="C6" i="8"/>
  <c r="H15" i="5"/>
  <c r="G15" i="5"/>
  <c r="H14" i="5"/>
  <c r="F14" i="5"/>
  <c r="E14" i="5"/>
  <c r="D14" i="5"/>
  <c r="C14" i="5"/>
  <c r="G14" i="5" s="1"/>
  <c r="H13" i="5"/>
  <c r="G13" i="5"/>
  <c r="F12" i="5"/>
  <c r="F11" i="5" s="1"/>
  <c r="E12" i="5"/>
  <c r="E11" i="5" s="1"/>
  <c r="D12" i="5"/>
  <c r="D11" i="5" s="1"/>
  <c r="C12" i="5"/>
  <c r="H10" i="5"/>
  <c r="G10" i="5"/>
  <c r="F9" i="5"/>
  <c r="H9" i="5" s="1"/>
  <c r="E9" i="5"/>
  <c r="D9" i="5"/>
  <c r="C9" i="5"/>
  <c r="G9" i="5" s="1"/>
  <c r="H8" i="5"/>
  <c r="G8" i="5"/>
  <c r="F7" i="5"/>
  <c r="H7" i="5" s="1"/>
  <c r="E7" i="5"/>
  <c r="D7" i="5"/>
  <c r="C7" i="5"/>
  <c r="F6" i="5"/>
  <c r="H6" i="5" s="1"/>
  <c r="E6" i="5"/>
  <c r="D6" i="5"/>
  <c r="L77" i="3"/>
  <c r="K77" i="3"/>
  <c r="J76" i="3"/>
  <c r="L76" i="3" s="1"/>
  <c r="I76" i="3"/>
  <c r="H76" i="3"/>
  <c r="G76" i="3"/>
  <c r="K76" i="3" s="1"/>
  <c r="L75" i="3"/>
  <c r="J75" i="3"/>
  <c r="I75" i="3"/>
  <c r="H75" i="3"/>
  <c r="G75" i="3"/>
  <c r="K75" i="3" s="1"/>
  <c r="L74" i="3"/>
  <c r="K74" i="3"/>
  <c r="J73" i="3"/>
  <c r="L73" i="3" s="1"/>
  <c r="I73" i="3"/>
  <c r="H73" i="3"/>
  <c r="G73" i="3"/>
  <c r="K73" i="3" s="1"/>
  <c r="L72" i="3"/>
  <c r="K72" i="3"/>
  <c r="L71" i="3"/>
  <c r="K71" i="3"/>
  <c r="L70" i="3"/>
  <c r="K70" i="3"/>
  <c r="L69" i="3"/>
  <c r="K69" i="3"/>
  <c r="L68" i="3"/>
  <c r="K68" i="3"/>
  <c r="J67" i="3"/>
  <c r="L67" i="3" s="1"/>
  <c r="I67" i="3"/>
  <c r="H67" i="3"/>
  <c r="H66" i="3" s="1"/>
  <c r="H65" i="3" s="1"/>
  <c r="G67" i="3"/>
  <c r="J66" i="3"/>
  <c r="J65" i="3" s="1"/>
  <c r="I66" i="3"/>
  <c r="I65" i="3" s="1"/>
  <c r="L64" i="3"/>
  <c r="K64" i="3"/>
  <c r="J63" i="3"/>
  <c r="J62" i="3" s="1"/>
  <c r="I63" i="3"/>
  <c r="I62" i="3" s="1"/>
  <c r="H63" i="3"/>
  <c r="H62" i="3" s="1"/>
  <c r="G63" i="3"/>
  <c r="K63" i="3" s="1"/>
  <c r="L61" i="3"/>
  <c r="K61" i="3"/>
  <c r="L60" i="3"/>
  <c r="K60" i="3"/>
  <c r="L59" i="3"/>
  <c r="K59" i="3"/>
  <c r="L58" i="3"/>
  <c r="K58" i="3"/>
  <c r="L57" i="3"/>
  <c r="K57" i="3"/>
  <c r="J56" i="3"/>
  <c r="L56" i="3" s="1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7" i="3"/>
  <c r="L47" i="3" s="1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0" i="3"/>
  <c r="L40" i="3" s="1"/>
  <c r="I40" i="3"/>
  <c r="H40" i="3"/>
  <c r="G40" i="3"/>
  <c r="L39" i="3"/>
  <c r="K39" i="3"/>
  <c r="L38" i="3"/>
  <c r="K38" i="3"/>
  <c r="L37" i="3"/>
  <c r="K37" i="3"/>
  <c r="L36" i="3"/>
  <c r="J36" i="3"/>
  <c r="I36" i="3"/>
  <c r="I35" i="3" s="1"/>
  <c r="H36" i="3"/>
  <c r="H35" i="3" s="1"/>
  <c r="G36" i="3"/>
  <c r="K36" i="3" s="1"/>
  <c r="J35" i="3"/>
  <c r="L34" i="3"/>
  <c r="K34" i="3"/>
  <c r="L33" i="3"/>
  <c r="K33" i="3"/>
  <c r="J32" i="3"/>
  <c r="L32" i="3" s="1"/>
  <c r="I32" i="3"/>
  <c r="I25" i="3" s="1"/>
  <c r="H32" i="3"/>
  <c r="H25" i="3" s="1"/>
  <c r="H24" i="3" s="1"/>
  <c r="H23" i="3" s="1"/>
  <c r="G32" i="3"/>
  <c r="K32" i="3" s="1"/>
  <c r="L31" i="3"/>
  <c r="K31" i="3"/>
  <c r="J30" i="3"/>
  <c r="L30" i="3" s="1"/>
  <c r="I30" i="3"/>
  <c r="H30" i="3"/>
  <c r="G30" i="3"/>
  <c r="K30" i="3" s="1"/>
  <c r="L29" i="3"/>
  <c r="K29" i="3"/>
  <c r="L28" i="3"/>
  <c r="K28" i="3"/>
  <c r="L27" i="3"/>
  <c r="K27" i="3"/>
  <c r="J26" i="3"/>
  <c r="L26" i="3" s="1"/>
  <c r="I26" i="3"/>
  <c r="H26" i="3"/>
  <c r="G26" i="3"/>
  <c r="L18" i="3"/>
  <c r="K18" i="3"/>
  <c r="L17" i="3"/>
  <c r="K17" i="3"/>
  <c r="J16" i="3"/>
  <c r="L16" i="3" s="1"/>
  <c r="I16" i="3"/>
  <c r="I15" i="3" s="1"/>
  <c r="H16" i="3"/>
  <c r="G16" i="3"/>
  <c r="G15" i="3" s="1"/>
  <c r="H15" i="3"/>
  <c r="L14" i="3"/>
  <c r="K14" i="3"/>
  <c r="J13" i="3"/>
  <c r="J12" i="3" s="1"/>
  <c r="I13" i="3"/>
  <c r="I12" i="3" s="1"/>
  <c r="H13" i="3"/>
  <c r="H12" i="3" s="1"/>
  <c r="H11" i="3" s="1"/>
  <c r="H10" i="3" s="1"/>
  <c r="G13" i="3"/>
  <c r="G12" i="3" s="1"/>
  <c r="L62" i="3" l="1"/>
  <c r="F69" i="15"/>
  <c r="E68" i="15"/>
  <c r="L65" i="3"/>
  <c r="C12" i="15"/>
  <c r="C11" i="15" s="1"/>
  <c r="C7" i="15" s="1"/>
  <c r="I24" i="3"/>
  <c r="I23" i="3" s="1"/>
  <c r="I11" i="3"/>
  <c r="I10" i="3" s="1"/>
  <c r="F13" i="15"/>
  <c r="H11" i="5"/>
  <c r="L12" i="3"/>
  <c r="J11" i="3"/>
  <c r="L35" i="3"/>
  <c r="F54" i="15"/>
  <c r="E53" i="15"/>
  <c r="F53" i="15" s="1"/>
  <c r="L13" i="3"/>
  <c r="G6" i="8"/>
  <c r="K56" i="3"/>
  <c r="L63" i="3"/>
  <c r="G12" i="5"/>
  <c r="L66" i="3"/>
  <c r="E23" i="15"/>
  <c r="F23" i="15" s="1"/>
  <c r="G66" i="3"/>
  <c r="G65" i="3" s="1"/>
  <c r="K65" i="3" s="1"/>
  <c r="F14" i="15"/>
  <c r="F51" i="15"/>
  <c r="F55" i="15"/>
  <c r="F70" i="15"/>
  <c r="F105" i="15"/>
  <c r="J25" i="3"/>
  <c r="H12" i="5"/>
  <c r="J15" i="3"/>
  <c r="L15" i="3" s="1"/>
  <c r="G62" i="3"/>
  <c r="K62" i="3" s="1"/>
  <c r="K15" i="3"/>
  <c r="K47" i="3"/>
  <c r="C6" i="5"/>
  <c r="G6" i="5" s="1"/>
  <c r="K27" i="1"/>
  <c r="C11" i="5"/>
  <c r="G11" i="5" s="1"/>
  <c r="G7" i="5"/>
  <c r="K67" i="3"/>
  <c r="G35" i="3"/>
  <c r="K35" i="3" s="1"/>
  <c r="K40" i="3"/>
  <c r="G25" i="3"/>
  <c r="G24" i="3" s="1"/>
  <c r="K25" i="3"/>
  <c r="K26" i="3"/>
  <c r="K16" i="3"/>
  <c r="K12" i="3"/>
  <c r="G11" i="3"/>
  <c r="K13" i="3"/>
  <c r="E12" i="15" l="1"/>
  <c r="L11" i="3"/>
  <c r="J10" i="3"/>
  <c r="L10" i="3" s="1"/>
  <c r="K66" i="3"/>
  <c r="L25" i="3"/>
  <c r="J24" i="3"/>
  <c r="F68" i="15"/>
  <c r="E67" i="15"/>
  <c r="G23" i="3"/>
  <c r="K24" i="3"/>
  <c r="G10" i="3"/>
  <c r="K10" i="3" s="1"/>
  <c r="K11" i="3"/>
  <c r="E8" i="15" l="1"/>
  <c r="F8" i="15" s="1"/>
  <c r="F67" i="15"/>
  <c r="L24" i="3"/>
  <c r="J23" i="3"/>
  <c r="L23" i="3" s="1"/>
  <c r="F12" i="15"/>
  <c r="E11" i="15"/>
  <c r="E7" i="15" l="1"/>
  <c r="F7" i="15" s="1"/>
  <c r="F11" i="15"/>
  <c r="K23" i="3"/>
</calcChain>
</file>

<file path=xl/sharedStrings.xml><?xml version="1.0" encoding="utf-8"?>
<sst xmlns="http://schemas.openxmlformats.org/spreadsheetml/2006/main" count="456" uniqueCount="191">
  <si>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</si>
  <si>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</si>
  <si>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</si>
  <si>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</si>
  <si>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</si>
  <si>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</si>
  <si>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</si>
  <si>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</si>
  <si>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</si>
  <si>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</si>
  <si>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</si>
  <si>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</si>
  <si>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</si>
  <si>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</si>
  <si>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</si>
  <si>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</si>
  <si>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</si>
  <si>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</si>
  <si>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</si>
  <si>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</si>
  <si>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</si>
  <si>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</si>
  <si>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</si>
  <si>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</si>
  <si>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</si>
  <si>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</si>
  <si>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</si>
  <si>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</si>
  <si>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</si>
  <si>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</si>
  <si>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</si>
  <si>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</si>
  <si>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</si>
  <si>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</si>
  <si>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</si>
  <si>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</si>
  <si>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</si>
  <si>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</si>
  <si>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</si>
  <si>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</si>
  <si>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</si>
  <si>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</si>
  <si>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</si>
  <si>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</si>
  <si>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</si>
  <si>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</si>
  <si>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</si>
  <si>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</si>
  <si>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</si>
  <si>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</si>
  <si>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</si>
  <si>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</si>
  <si>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</si>
  <si>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</si>
  <si>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</si>
  <si>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</si>
  <si>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</si>
  <si>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</si>
  <si>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</si>
  <si>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</si>
  <si>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</si>
  <si>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</si>
  <si>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</si>
  <si>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</si>
  <si>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</si>
  <si>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</si>
  <si>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</si>
  <si>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</si>
  <si>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</si>
  <si>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</si>
  <si>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</si>
  <si>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</si>
  <si>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</si>
  <si>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</si>
  <si>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</si>
  <si>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</si>
  <si>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</si>
  <si>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</si>
  <si>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</si>
  <si>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</si>
  <si>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</si>
  <si>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</si>
  <si>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</si>
  <si>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</si>
  <si>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</si>
  <si>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</si>
  <si>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</si>
  <si>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</si>
  <si>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</si>
  <si>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</si>
  <si>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</si>
  <si>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</si>
  <si>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</si>
  <si>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</si>
  <si>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</si>
  <si>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</si>
  <si>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</si>
  <si>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</si>
  <si>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</si>
  <si>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</si>
  <si>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</si>
  <si>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</si>
  <si>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</si>
  <si>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</si>
  <si>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</si>
  <si>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</si>
  <si>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</si>
  <si>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</si>
  <si>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</si>
  <si>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</si>
  <si>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</si>
  <si>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</si>
  <si>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</si>
  <si>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</si>
  <si>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</si>
  <si>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</si>
  <si>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</si>
  <si>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</si>
  <si>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</si>
  <si>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</si>
  <si>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</si>
  <si>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</si>
  <si>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</si>
  <si>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</si>
  <si>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</si>
  <si>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</si>
  <si>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</si>
  <si>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</si>
  <si>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</si>
  <si>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</si>
  <si>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</si>
  <si>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</si>
  <si>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</si>
  <si>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</si>
  <si>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</si>
  <si>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</si>
  <si>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</si>
  <si>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</si>
  <si>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</si>
  <si>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</si>
  <si>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</si>
  <si>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</si>
  <si>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</si>
  <si>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</si>
  <si>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</si>
  <si>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</si>
  <si>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</si>
  <si>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</si>
  <si>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</si>
  <si>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</si>
  <si>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</si>
  <si>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</si>
  <si>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</si>
  <si>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</si>
  <si>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</si>
  <si>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</si>
  <si>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</si>
  <si>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</si>
  <si>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</si>
  <si>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</si>
  <si>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</si>
  <si>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SPORTSKA I GLAZBENA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</si>
  <si>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</si>
  <si>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</si>
  <si>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</si>
  <si>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</si>
  <si>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</si>
  <si>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</si>
  <si>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</si>
  <si>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</si>
  <si>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</si>
  <si>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</si>
  <si>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</si>
  <si>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</si>
  <si>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</si>
  <si>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</si>
  <si>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0340 Zatvori</t>
  </si>
  <si>
    <t>109 Ministarstvo pravosuđa i uprave</t>
  </si>
  <si>
    <t>15 Zatvori i kaznionice</t>
  </si>
  <si>
    <t>3252 ZATVOR U OSIJEKU</t>
  </si>
  <si>
    <t xml:space="preserve">2809 UPRAVLJANJE ZATVORSKIM I PROBACIJSKIM SUSTAVOM </t>
  </si>
  <si>
    <t>11</t>
  </si>
  <si>
    <t>A630000</t>
  </si>
  <si>
    <t>Izvršavanje kazne zatvora, mjere pritvora i odgojne mjere</t>
  </si>
  <si>
    <t>TEKUĆI PLAN  2024.*</t>
  </si>
  <si>
    <t>IZVRŠENJE 1.-6.2024.*</t>
  </si>
  <si>
    <t xml:space="preserve">INDEKS**
</t>
  </si>
  <si>
    <t>Opći prihodi i primici</t>
  </si>
  <si>
    <t>A630113</t>
  </si>
  <si>
    <t>Izvršavanje kazne zatvora, mjere pritvora i odgojne mjere (iz evidencijskih prihoda)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</si>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</sst>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30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7" fillId="2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 wrapText="1"/>
    </xf>
    <xf numFmtId="4" fontId="20" fillId="0" borderId="3" xfId="0" applyNumberFormat="1" applyFont="1" applyFill="1" applyBorder="1"/>
    <xf numFmtId="4" fontId="6" fillId="0" borderId="3" xfId="0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14" t="s">
        <v>41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13" t="s">
        <v>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13" t="s">
        <v>24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20" t="s">
        <v>31</v>
      </c>
      <c r="C7" s="120"/>
      <c r="D7" s="120"/>
      <c r="E7" s="120"/>
      <c r="F7" s="120"/>
      <c r="G7" s="5"/>
      <c r="H7" s="6"/>
      <c r="I7" s="6"/>
      <c r="J7" s="6"/>
      <c r="K7" s="22"/>
      <c r="L7" s="22"/>
    </row>
    <row r="8" spans="2:13" ht="25.5" x14ac:dyDescent="0.25">
      <c r="B8" s="117" t="s">
        <v>3</v>
      </c>
      <c r="C8" s="117"/>
      <c r="D8" s="117"/>
      <c r="E8" s="117"/>
      <c r="F8" s="11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8">
        <v>1</v>
      </c>
      <c r="C9" s="118"/>
      <c r="D9" s="118"/>
      <c r="E9" s="118"/>
      <c r="F9" s="11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12" t="s">
        <v>8</v>
      </c>
      <c r="C10" s="108"/>
      <c r="D10" s="108"/>
      <c r="E10" s="108"/>
      <c r="F10" s="104"/>
      <c r="G10" s="95">
        <v>1574369.6</v>
      </c>
      <c r="H10" s="85">
        <v>3551059</v>
      </c>
      <c r="I10" s="85">
        <v>3551059</v>
      </c>
      <c r="J10" s="85">
        <v>2057009.48</v>
      </c>
      <c r="K10" s="85"/>
      <c r="L10" s="85"/>
    </row>
    <row r="11" spans="2:13" ht="14.45" x14ac:dyDescent="0.3">
      <c r="B11" s="103" t="s">
        <v>7</v>
      </c>
      <c r="C11" s="104"/>
      <c r="D11" s="104"/>
      <c r="E11" s="104"/>
      <c r="F11" s="104"/>
      <c r="G11" s="95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ht="14.45" x14ac:dyDescent="0.3">
      <c r="B12" s="115" t="s">
        <v>0</v>
      </c>
      <c r="C12" s="106"/>
      <c r="D12" s="106"/>
      <c r="E12" s="106"/>
      <c r="F12" s="116"/>
      <c r="G12" s="95">
        <f>G10+G11</f>
        <v>1574369.6</v>
      </c>
      <c r="H12" s="86">
        <f t="shared" ref="H12:J12" si="0">H10+H11</f>
        <v>3551059</v>
      </c>
      <c r="I12" s="86">
        <f t="shared" si="0"/>
        <v>3551059</v>
      </c>
      <c r="J12" s="86">
        <f t="shared" si="0"/>
        <v>2057009.48</v>
      </c>
      <c r="K12" s="87">
        <f>J12/G12*100</f>
        <v>130.65607211927872</v>
      </c>
      <c r="L12" s="87">
        <f>J12/I12*100</f>
        <v>57.926648923602784</v>
      </c>
    </row>
    <row r="13" spans="2:13" ht="14.45" x14ac:dyDescent="0.3">
      <c r="B13" s="107" t="s">
        <v>9</v>
      </c>
      <c r="C13" s="108"/>
      <c r="D13" s="108"/>
      <c r="E13" s="108"/>
      <c r="F13" s="108"/>
      <c r="G13" s="96">
        <v>1525290.71</v>
      </c>
      <c r="H13" s="85">
        <v>3534389</v>
      </c>
      <c r="I13" s="85">
        <v>3534389</v>
      </c>
      <c r="J13" s="85">
        <v>2019785.41</v>
      </c>
      <c r="K13" s="85"/>
      <c r="L13" s="85"/>
    </row>
    <row r="14" spans="2:13" ht="14.45" x14ac:dyDescent="0.3">
      <c r="B14" s="103" t="s">
        <v>10</v>
      </c>
      <c r="C14" s="104"/>
      <c r="D14" s="104"/>
      <c r="E14" s="104"/>
      <c r="F14" s="104"/>
      <c r="G14" s="95">
        <v>36779.910000000003</v>
      </c>
      <c r="H14" s="85">
        <v>16670</v>
      </c>
      <c r="I14" s="85">
        <v>16670</v>
      </c>
      <c r="J14" s="85">
        <v>28893.14</v>
      </c>
      <c r="K14" s="85"/>
      <c r="L14" s="85"/>
    </row>
    <row r="15" spans="2:13" ht="14.45" x14ac:dyDescent="0.3">
      <c r="B15" s="14" t="s">
        <v>1</v>
      </c>
      <c r="C15" s="15"/>
      <c r="D15" s="15"/>
      <c r="E15" s="15"/>
      <c r="F15" s="15"/>
      <c r="G15" s="86">
        <f>G13+G14</f>
        <v>1562070.6199999999</v>
      </c>
      <c r="H15" s="86">
        <f t="shared" ref="H15:J15" si="1">H13+H14</f>
        <v>3551059</v>
      </c>
      <c r="I15" s="86">
        <f t="shared" si="1"/>
        <v>3551059</v>
      </c>
      <c r="J15" s="86">
        <f t="shared" si="1"/>
        <v>2048678.5499999998</v>
      </c>
      <c r="K15" s="87">
        <f>J15/G15*100</f>
        <v>131.15146804310294</v>
      </c>
      <c r="L15" s="87">
        <f>J15/I15*100</f>
        <v>57.692044823811706</v>
      </c>
    </row>
    <row r="16" spans="2:13" x14ac:dyDescent="0.25">
      <c r="B16" s="105" t="s">
        <v>2</v>
      </c>
      <c r="C16" s="106"/>
      <c r="D16" s="106"/>
      <c r="E16" s="106"/>
      <c r="F16" s="106"/>
      <c r="G16" s="89">
        <f>G12-G15</f>
        <v>12298.980000000214</v>
      </c>
      <c r="H16" s="89">
        <f t="shared" ref="H16:J16" si="2">H12-H15</f>
        <v>0</v>
      </c>
      <c r="I16" s="89">
        <f t="shared" si="2"/>
        <v>0</v>
      </c>
      <c r="J16" s="89">
        <f t="shared" si="2"/>
        <v>8330.9300000001676</v>
      </c>
      <c r="K16" s="87">
        <f>J16/G16*100</f>
        <v>67.736755405733021</v>
      </c>
      <c r="L16" s="87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20" t="s">
        <v>28</v>
      </c>
      <c r="C18" s="120"/>
      <c r="D18" s="120"/>
      <c r="E18" s="120"/>
      <c r="F18" s="120"/>
      <c r="G18" s="7"/>
      <c r="H18" s="7"/>
      <c r="I18" s="7"/>
      <c r="J18" s="7"/>
      <c r="K18" s="1"/>
      <c r="L18" s="1"/>
      <c r="M18" s="1"/>
    </row>
    <row r="19" spans="1:49" ht="25.5" x14ac:dyDescent="0.25">
      <c r="B19" s="117" t="s">
        <v>3</v>
      </c>
      <c r="C19" s="117"/>
      <c r="D19" s="117"/>
      <c r="E19" s="117"/>
      <c r="F19" s="117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21">
        <v>1</v>
      </c>
      <c r="C20" s="122"/>
      <c r="D20" s="122"/>
      <c r="E20" s="122"/>
      <c r="F20" s="12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12" t="s">
        <v>11</v>
      </c>
      <c r="C21" s="123"/>
      <c r="D21" s="123"/>
      <c r="E21" s="123"/>
      <c r="F21" s="123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ht="14.45" x14ac:dyDescent="0.3">
      <c r="B22" s="112" t="s">
        <v>12</v>
      </c>
      <c r="C22" s="108"/>
      <c r="D22" s="108"/>
      <c r="E22" s="108"/>
      <c r="F22" s="108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3">
      <c r="B23" s="109" t="s">
        <v>23</v>
      </c>
      <c r="C23" s="110"/>
      <c r="D23" s="110"/>
      <c r="E23" s="110"/>
      <c r="F23" s="111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3">
      <c r="A24"/>
      <c r="B24" s="112" t="s">
        <v>5</v>
      </c>
      <c r="C24" s="108"/>
      <c r="D24" s="108"/>
      <c r="E24" s="108"/>
      <c r="F24" s="108"/>
      <c r="G24" s="94">
        <v>31579.69</v>
      </c>
      <c r="H24" s="85">
        <v>0</v>
      </c>
      <c r="I24" s="85">
        <v>0</v>
      </c>
      <c r="J24" s="75">
        <v>55832.4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12" t="s">
        <v>27</v>
      </c>
      <c r="C25" s="108"/>
      <c r="D25" s="108"/>
      <c r="E25" s="108"/>
      <c r="F25" s="108"/>
      <c r="G25" s="94">
        <v>43878.67</v>
      </c>
      <c r="H25" s="85">
        <v>0</v>
      </c>
      <c r="I25" s="85">
        <v>0</v>
      </c>
      <c r="J25" s="75">
        <v>64163.33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9" t="s">
        <v>29</v>
      </c>
      <c r="C26" s="110"/>
      <c r="D26" s="110"/>
      <c r="E26" s="110"/>
      <c r="F26" s="111"/>
      <c r="G26" s="93">
        <f>G24+G25</f>
        <v>75458.36</v>
      </c>
      <c r="H26" s="93">
        <f t="shared" ref="H26:J26" si="4">H24+H25</f>
        <v>0</v>
      </c>
      <c r="I26" s="93">
        <f t="shared" si="4"/>
        <v>0</v>
      </c>
      <c r="J26" s="93">
        <f t="shared" si="4"/>
        <v>119995.73000000001</v>
      </c>
      <c r="K26" s="92">
        <f>J26/G26*100</f>
        <v>159.02244628693231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2" t="s">
        <v>30</v>
      </c>
      <c r="C27" s="102"/>
      <c r="D27" s="102"/>
      <c r="E27" s="102"/>
      <c r="F27" s="102"/>
      <c r="G27" s="93">
        <f>G16+G26</f>
        <v>87757.340000000215</v>
      </c>
      <c r="H27" s="93">
        <f t="shared" ref="H27:J27" si="5">H16+H26</f>
        <v>0</v>
      </c>
      <c r="I27" s="93">
        <f t="shared" si="5"/>
        <v>0</v>
      </c>
      <c r="J27" s="93">
        <f t="shared" si="5"/>
        <v>128326.66000000018</v>
      </c>
      <c r="K27" s="92">
        <f>J27/G27*100</f>
        <v>146.22897640242957</v>
      </c>
      <c r="L27" s="92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8"/>
  <sheetViews>
    <sheetView topLeftCell="A43" zoomScale="90" zoomScaleNormal="90" workbookViewId="0">
      <selection activeCell="G64" sqref="G64:G7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3" t="s">
        <v>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13" t="s">
        <v>26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13" t="s">
        <v>15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4" t="s">
        <v>3</v>
      </c>
      <c r="C8" s="125"/>
      <c r="D8" s="125"/>
      <c r="E8" s="125"/>
      <c r="F8" s="126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7">
        <v>1</v>
      </c>
      <c r="C9" s="128"/>
      <c r="D9" s="128"/>
      <c r="E9" s="128"/>
      <c r="F9" s="129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1574369.5999999999</v>
      </c>
      <c r="H10" s="65">
        <f>H11</f>
        <v>3551059</v>
      </c>
      <c r="I10" s="65">
        <f>I11</f>
        <v>3551059</v>
      </c>
      <c r="J10" s="65">
        <f>J11</f>
        <v>2057009.48</v>
      </c>
      <c r="K10" s="69">
        <f t="shared" ref="K10:K18" si="0">(J10*100)/G10</f>
        <v>130.65607211927875</v>
      </c>
      <c r="L10" s="69">
        <f t="shared" ref="L10:L18" si="1">(J10*100)/I10</f>
        <v>57.926648923602791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</f>
        <v>1574369.5999999999</v>
      </c>
      <c r="H11" s="65">
        <f>H12+H15</f>
        <v>3551059</v>
      </c>
      <c r="I11" s="65">
        <f>I12+I15</f>
        <v>3551059</v>
      </c>
      <c r="J11" s="65">
        <f>J12+J15</f>
        <v>2057009.48</v>
      </c>
      <c r="K11" s="65">
        <f t="shared" si="0"/>
        <v>130.65607211927875</v>
      </c>
      <c r="L11" s="65">
        <f t="shared" si="1"/>
        <v>57.926648923602791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28475.48</v>
      </c>
      <c r="H12" s="65">
        <f t="shared" si="2"/>
        <v>26999</v>
      </c>
      <c r="I12" s="65">
        <f t="shared" si="2"/>
        <v>26999</v>
      </c>
      <c r="J12" s="65">
        <f t="shared" si="2"/>
        <v>32693.66</v>
      </c>
      <c r="K12" s="65">
        <f t="shared" si="0"/>
        <v>114.81337628022425</v>
      </c>
      <c r="L12" s="65">
        <f t="shared" si="1"/>
        <v>121.0921145227601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28475.48</v>
      </c>
      <c r="H13" s="65">
        <f t="shared" si="2"/>
        <v>26999</v>
      </c>
      <c r="I13" s="65">
        <f t="shared" si="2"/>
        <v>26999</v>
      </c>
      <c r="J13" s="65">
        <f t="shared" si="2"/>
        <v>32693.66</v>
      </c>
      <c r="K13" s="65">
        <f t="shared" si="0"/>
        <v>114.81337628022425</v>
      </c>
      <c r="L13" s="65">
        <f t="shared" si="1"/>
        <v>121.0921145227601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97">
        <v>28475.48</v>
      </c>
      <c r="H14" s="66">
        <v>26999</v>
      </c>
      <c r="I14" s="66">
        <v>26999</v>
      </c>
      <c r="J14" s="66">
        <v>32693.66</v>
      </c>
      <c r="K14" s="66">
        <f t="shared" si="0"/>
        <v>114.81337628022425</v>
      </c>
      <c r="L14" s="66">
        <f t="shared" si="1"/>
        <v>121.0921145227601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1545894.1199999999</v>
      </c>
      <c r="H15" s="65">
        <f>H16</f>
        <v>3524060</v>
      </c>
      <c r="I15" s="65">
        <f>I16</f>
        <v>3524060</v>
      </c>
      <c r="J15" s="65">
        <f>J16</f>
        <v>2024315.82</v>
      </c>
      <c r="K15" s="65">
        <f t="shared" si="0"/>
        <v>130.9478957071135</v>
      </c>
      <c r="L15" s="65">
        <f t="shared" si="1"/>
        <v>57.442717206857999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1545894.1199999999</v>
      </c>
      <c r="H16" s="65">
        <f>H17+H18</f>
        <v>3524060</v>
      </c>
      <c r="I16" s="65">
        <f>I17+I18</f>
        <v>3524060</v>
      </c>
      <c r="J16" s="65">
        <f>J17+J18</f>
        <v>2024315.82</v>
      </c>
      <c r="K16" s="65">
        <f t="shared" si="0"/>
        <v>130.9478957071135</v>
      </c>
      <c r="L16" s="65">
        <f t="shared" si="1"/>
        <v>57.442717206857999</v>
      </c>
    </row>
    <row r="17" spans="2:12" ht="14.45" x14ac:dyDescent="0.3">
      <c r="B17" s="66"/>
      <c r="C17" s="66"/>
      <c r="D17" s="66"/>
      <c r="E17" s="66" t="s">
        <v>62</v>
      </c>
      <c r="F17" s="66" t="s">
        <v>63</v>
      </c>
      <c r="G17" s="97">
        <v>1512513.94</v>
      </c>
      <c r="H17" s="66">
        <v>3514060</v>
      </c>
      <c r="I17" s="66">
        <v>3514060</v>
      </c>
      <c r="J17" s="66">
        <v>2006403.61</v>
      </c>
      <c r="K17" s="66">
        <f t="shared" si="0"/>
        <v>132.6535615268445</v>
      </c>
      <c r="L17" s="66">
        <f t="shared" si="1"/>
        <v>57.096452820953544</v>
      </c>
    </row>
    <row r="18" spans="2:12" ht="14.45" x14ac:dyDescent="0.3">
      <c r="B18" s="66"/>
      <c r="C18" s="66"/>
      <c r="D18" s="66"/>
      <c r="E18" s="66" t="s">
        <v>64</v>
      </c>
      <c r="F18" s="66" t="s">
        <v>65</v>
      </c>
      <c r="G18" s="66">
        <v>33380.18</v>
      </c>
      <c r="H18" s="66">
        <v>10000</v>
      </c>
      <c r="I18" s="66">
        <v>10000</v>
      </c>
      <c r="J18" s="66">
        <v>17912.21</v>
      </c>
      <c r="K18" s="66">
        <f t="shared" si="0"/>
        <v>53.661214529100803</v>
      </c>
      <c r="L18" s="66">
        <f t="shared" si="1"/>
        <v>179.12209999999999</v>
      </c>
    </row>
    <row r="19" spans="2:12" ht="14.45" x14ac:dyDescent="0.3">
      <c r="F19" s="35"/>
    </row>
    <row r="20" spans="2:12" ht="14.45" x14ac:dyDescent="0.3">
      <c r="F20" s="35"/>
    </row>
    <row r="21" spans="2:12" ht="36.75" customHeight="1" x14ac:dyDescent="0.25">
      <c r="B21" s="124" t="s">
        <v>3</v>
      </c>
      <c r="C21" s="125"/>
      <c r="D21" s="125"/>
      <c r="E21" s="125"/>
      <c r="F21" s="126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ht="14.45" x14ac:dyDescent="0.3">
      <c r="B22" s="127">
        <v>1</v>
      </c>
      <c r="C22" s="128"/>
      <c r="D22" s="128"/>
      <c r="E22" s="128"/>
      <c r="F22" s="129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ht="14.45" x14ac:dyDescent="0.3">
      <c r="B23" s="65"/>
      <c r="C23" s="66"/>
      <c r="D23" s="67"/>
      <c r="E23" s="68"/>
      <c r="F23" s="8" t="s">
        <v>21</v>
      </c>
      <c r="G23" s="65">
        <f>G24+G65</f>
        <v>1562070.6199999996</v>
      </c>
      <c r="H23" s="65">
        <f>H24+H65</f>
        <v>3551059</v>
      </c>
      <c r="I23" s="65">
        <f>I24+I65</f>
        <v>3551059</v>
      </c>
      <c r="J23" s="65">
        <f>J24+J65</f>
        <v>2048678.55</v>
      </c>
      <c r="K23" s="70">
        <f t="shared" ref="K23:K54" si="3">(J23*100)/G23</f>
        <v>131.15146804310297</v>
      </c>
      <c r="L23" s="70">
        <f t="shared" ref="L23:L54" si="4">(J23*100)/I23</f>
        <v>57.692044823811713</v>
      </c>
    </row>
    <row r="24" spans="2:12" ht="14.45" x14ac:dyDescent="0.3">
      <c r="B24" s="65" t="s">
        <v>66</v>
      </c>
      <c r="C24" s="65"/>
      <c r="D24" s="65"/>
      <c r="E24" s="65"/>
      <c r="F24" s="65" t="s">
        <v>67</v>
      </c>
      <c r="G24" s="65">
        <f>G25+G35+G62</f>
        <v>1525290.7099999997</v>
      </c>
      <c r="H24" s="65">
        <f>H25+H35+H62</f>
        <v>3534389</v>
      </c>
      <c r="I24" s="65">
        <f>I25+I35+I62</f>
        <v>3534389</v>
      </c>
      <c r="J24" s="65">
        <f>J25+J35+J62</f>
        <v>2019785.4100000001</v>
      </c>
      <c r="K24" s="65">
        <f t="shared" si="3"/>
        <v>132.41970181540017</v>
      </c>
      <c r="L24" s="65">
        <f t="shared" si="4"/>
        <v>57.146664105167822</v>
      </c>
    </row>
    <row r="25" spans="2:12" ht="14.45" x14ac:dyDescent="0.3">
      <c r="B25" s="65"/>
      <c r="C25" s="65" t="s">
        <v>68</v>
      </c>
      <c r="D25" s="65"/>
      <c r="E25" s="65"/>
      <c r="F25" s="65" t="s">
        <v>69</v>
      </c>
      <c r="G25" s="65">
        <f>G26+G30+G32</f>
        <v>1176142.8999999999</v>
      </c>
      <c r="H25" s="65">
        <f>H26+H30+H32</f>
        <v>2852060</v>
      </c>
      <c r="I25" s="65">
        <f>I26+I30+I32</f>
        <v>2852060</v>
      </c>
      <c r="J25" s="65">
        <f>J26+J30+J32</f>
        <v>1629673.1800000002</v>
      </c>
      <c r="K25" s="65">
        <f t="shared" si="3"/>
        <v>138.56081433642123</v>
      </c>
      <c r="L25" s="65">
        <f t="shared" si="4"/>
        <v>57.140213740243901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G27+G28+G29</f>
        <v>890476.61</v>
      </c>
      <c r="H26" s="65">
        <f>H27+H28+H29</f>
        <v>2183270</v>
      </c>
      <c r="I26" s="65">
        <f>I27+I28+I29</f>
        <v>2183270</v>
      </c>
      <c r="J26" s="65">
        <f>J27+J28+J29</f>
        <v>1201680.6200000001</v>
      </c>
      <c r="K26" s="65">
        <f t="shared" si="3"/>
        <v>134.94802743892399</v>
      </c>
      <c r="L26" s="65">
        <f t="shared" si="4"/>
        <v>55.040403614761352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97">
        <v>838586.27</v>
      </c>
      <c r="H27" s="66">
        <v>2142270</v>
      </c>
      <c r="I27" s="66">
        <v>2142270</v>
      </c>
      <c r="J27" s="66">
        <v>1120170.6200000001</v>
      </c>
      <c r="K27" s="66">
        <f t="shared" si="3"/>
        <v>133.57845937544388</v>
      </c>
      <c r="L27" s="66">
        <f t="shared" si="4"/>
        <v>52.288956107306745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97">
        <v>51051.32</v>
      </c>
      <c r="H28" s="66">
        <v>40000</v>
      </c>
      <c r="I28" s="66">
        <v>40000</v>
      </c>
      <c r="J28" s="66">
        <v>81510</v>
      </c>
      <c r="K28" s="66">
        <f t="shared" si="3"/>
        <v>159.66286474081375</v>
      </c>
      <c r="L28" s="66">
        <f t="shared" si="4"/>
        <v>203.77500000000001</v>
      </c>
    </row>
    <row r="29" spans="2:12" x14ac:dyDescent="0.25">
      <c r="B29" s="66"/>
      <c r="C29" s="66"/>
      <c r="D29" s="66"/>
      <c r="E29" s="66" t="s">
        <v>76</v>
      </c>
      <c r="F29" s="66" t="s">
        <v>77</v>
      </c>
      <c r="G29" s="97">
        <v>839.02</v>
      </c>
      <c r="H29" s="66">
        <v>1000</v>
      </c>
      <c r="I29" s="66">
        <v>1000</v>
      </c>
      <c r="J29" s="66">
        <v>0</v>
      </c>
      <c r="K29" s="66">
        <f t="shared" si="3"/>
        <v>0</v>
      </c>
      <c r="L29" s="66">
        <f t="shared" si="4"/>
        <v>0</v>
      </c>
    </row>
    <row r="30" spans="2:12" ht="14.45" x14ac:dyDescent="0.3">
      <c r="B30" s="65"/>
      <c r="C30" s="65"/>
      <c r="D30" s="65" t="s">
        <v>78</v>
      </c>
      <c r="E30" s="65"/>
      <c r="F30" s="65" t="s">
        <v>79</v>
      </c>
      <c r="G30" s="98">
        <f>G31</f>
        <v>57370.21</v>
      </c>
      <c r="H30" s="65">
        <f>H31</f>
        <v>122990</v>
      </c>
      <c r="I30" s="65">
        <f>I31</f>
        <v>122990</v>
      </c>
      <c r="J30" s="65">
        <f>J31</f>
        <v>117967.69</v>
      </c>
      <c r="K30" s="65">
        <f t="shared" si="3"/>
        <v>205.62534109601481</v>
      </c>
      <c r="L30" s="65">
        <f t="shared" si="4"/>
        <v>95.916489145458982</v>
      </c>
    </row>
    <row r="31" spans="2:12" ht="14.45" x14ac:dyDescent="0.3">
      <c r="B31" s="66"/>
      <c r="C31" s="66"/>
      <c r="D31" s="66"/>
      <c r="E31" s="66" t="s">
        <v>80</v>
      </c>
      <c r="F31" s="66" t="s">
        <v>79</v>
      </c>
      <c r="G31" s="97">
        <v>57370.21</v>
      </c>
      <c r="H31" s="66">
        <v>122990</v>
      </c>
      <c r="I31" s="66">
        <v>122990</v>
      </c>
      <c r="J31" s="66">
        <v>117967.69</v>
      </c>
      <c r="K31" s="66">
        <f t="shared" si="3"/>
        <v>205.62534109601481</v>
      </c>
      <c r="L31" s="66">
        <f t="shared" si="4"/>
        <v>95.916489145458982</v>
      </c>
    </row>
    <row r="32" spans="2:12" x14ac:dyDescent="0.25">
      <c r="B32" s="65"/>
      <c r="C32" s="65"/>
      <c r="D32" s="65" t="s">
        <v>81</v>
      </c>
      <c r="E32" s="65"/>
      <c r="F32" s="65" t="s">
        <v>82</v>
      </c>
      <c r="G32" s="98">
        <f>G33+G34</f>
        <v>228296.08</v>
      </c>
      <c r="H32" s="65">
        <f>H33+H34</f>
        <v>545800</v>
      </c>
      <c r="I32" s="65">
        <f>I33+I34</f>
        <v>545800</v>
      </c>
      <c r="J32" s="65">
        <f>J33+J34</f>
        <v>310024.87</v>
      </c>
      <c r="K32" s="65">
        <f t="shared" si="3"/>
        <v>135.79947145829223</v>
      </c>
      <c r="L32" s="65">
        <f t="shared" si="4"/>
        <v>56.80191828508611</v>
      </c>
    </row>
    <row r="33" spans="2:12" ht="14.45" x14ac:dyDescent="0.3">
      <c r="B33" s="66"/>
      <c r="C33" s="66"/>
      <c r="D33" s="66"/>
      <c r="E33" s="66" t="s">
        <v>83</v>
      </c>
      <c r="F33" s="66" t="s">
        <v>84</v>
      </c>
      <c r="G33" s="97">
        <v>97917.68</v>
      </c>
      <c r="H33" s="66">
        <v>223648</v>
      </c>
      <c r="I33" s="66">
        <v>223648</v>
      </c>
      <c r="J33" s="66">
        <v>131605.07</v>
      </c>
      <c r="K33" s="66">
        <f t="shared" si="3"/>
        <v>134.4037869361284</v>
      </c>
      <c r="L33" s="66">
        <f t="shared" si="4"/>
        <v>58.844733688653598</v>
      </c>
    </row>
    <row r="34" spans="2:12" ht="14.45" x14ac:dyDescent="0.3">
      <c r="B34" s="66"/>
      <c r="C34" s="66"/>
      <c r="D34" s="66"/>
      <c r="E34" s="66" t="s">
        <v>85</v>
      </c>
      <c r="F34" s="66" t="s">
        <v>86</v>
      </c>
      <c r="G34" s="97">
        <v>130378.4</v>
      </c>
      <c r="H34" s="66">
        <v>322152</v>
      </c>
      <c r="I34" s="66">
        <v>322152</v>
      </c>
      <c r="J34" s="66">
        <v>178419.8</v>
      </c>
      <c r="K34" s="66">
        <f t="shared" si="3"/>
        <v>136.84766801862887</v>
      </c>
      <c r="L34" s="66">
        <f t="shared" si="4"/>
        <v>55.383731902952647</v>
      </c>
    </row>
    <row r="35" spans="2:12" ht="14.45" x14ac:dyDescent="0.3">
      <c r="B35" s="65"/>
      <c r="C35" s="65" t="s">
        <v>87</v>
      </c>
      <c r="D35" s="65"/>
      <c r="E35" s="65"/>
      <c r="F35" s="65" t="s">
        <v>88</v>
      </c>
      <c r="G35" s="98">
        <f>G36+G40+G47+G56</f>
        <v>347557.61</v>
      </c>
      <c r="H35" s="65">
        <f>H36+H40+H47+H56</f>
        <v>679884</v>
      </c>
      <c r="I35" s="65">
        <f>I36+I40+I47+I56</f>
        <v>679884</v>
      </c>
      <c r="J35" s="65">
        <f>J36+J40+J47+J56</f>
        <v>387000.24000000005</v>
      </c>
      <c r="K35" s="65">
        <f t="shared" si="3"/>
        <v>111.34851571801293</v>
      </c>
      <c r="L35" s="65">
        <f t="shared" si="4"/>
        <v>56.921510139965065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98">
        <f>G37+G38+G39</f>
        <v>56451.939999999995</v>
      </c>
      <c r="H36" s="65">
        <f>H37+H38+H39</f>
        <v>111058</v>
      </c>
      <c r="I36" s="65">
        <f>I37+I38+I39</f>
        <v>111058</v>
      </c>
      <c r="J36" s="65">
        <f>J37+J38+J39</f>
        <v>68109.27</v>
      </c>
      <c r="K36" s="65">
        <f t="shared" si="3"/>
        <v>120.65000777652638</v>
      </c>
      <c r="L36" s="65">
        <f t="shared" si="4"/>
        <v>61.327657620342521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97">
        <v>1955.6</v>
      </c>
      <c r="H37" s="66">
        <v>1911</v>
      </c>
      <c r="I37" s="66">
        <v>1911</v>
      </c>
      <c r="J37" s="66">
        <v>1272.99</v>
      </c>
      <c r="K37" s="66">
        <f t="shared" si="3"/>
        <v>65.094600122724486</v>
      </c>
      <c r="L37" s="66">
        <f t="shared" si="4"/>
        <v>66.6138147566719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97">
        <v>54146.34</v>
      </c>
      <c r="H38" s="66">
        <v>108000</v>
      </c>
      <c r="I38" s="66">
        <v>108000</v>
      </c>
      <c r="J38" s="66">
        <v>65121.279999999999</v>
      </c>
      <c r="K38" s="66">
        <f t="shared" si="3"/>
        <v>120.26903388114506</v>
      </c>
      <c r="L38" s="66">
        <f t="shared" si="4"/>
        <v>60.297481481481483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97">
        <v>350</v>
      </c>
      <c r="H39" s="66">
        <v>1147</v>
      </c>
      <c r="I39" s="66">
        <v>1147</v>
      </c>
      <c r="J39" s="66">
        <v>1715</v>
      </c>
      <c r="K39" s="66">
        <f t="shared" si="3"/>
        <v>490</v>
      </c>
      <c r="L39" s="66">
        <f t="shared" si="4"/>
        <v>149.52048823016565</v>
      </c>
    </row>
    <row r="40" spans="2:12" ht="14.45" x14ac:dyDescent="0.3">
      <c r="B40" s="65"/>
      <c r="C40" s="65"/>
      <c r="D40" s="65" t="s">
        <v>97</v>
      </c>
      <c r="E40" s="65"/>
      <c r="F40" s="65" t="s">
        <v>98</v>
      </c>
      <c r="G40" s="65">
        <f>G41+G42+G43+G44+G45+G46</f>
        <v>200532.47</v>
      </c>
      <c r="H40" s="65">
        <f>H41+H42+H43+H44+H45+H46</f>
        <v>395680</v>
      </c>
      <c r="I40" s="65">
        <f>I41+I42+I43+I44+I45+I46</f>
        <v>395680</v>
      </c>
      <c r="J40" s="65">
        <f>J41+J42+J43+J44+J45+J46</f>
        <v>224095.91999999998</v>
      </c>
      <c r="K40" s="65">
        <f t="shared" si="3"/>
        <v>111.750441212837</v>
      </c>
      <c r="L40" s="65">
        <f t="shared" si="4"/>
        <v>56.635644965628792</v>
      </c>
    </row>
    <row r="41" spans="2:12" ht="14.45" x14ac:dyDescent="0.3">
      <c r="B41" s="66"/>
      <c r="C41" s="66"/>
      <c r="D41" s="66"/>
      <c r="E41" s="66" t="s">
        <v>99</v>
      </c>
      <c r="F41" s="66" t="s">
        <v>100</v>
      </c>
      <c r="G41" s="97">
        <v>26361.97</v>
      </c>
      <c r="H41" s="66">
        <v>79326</v>
      </c>
      <c r="I41" s="66">
        <v>79326</v>
      </c>
      <c r="J41" s="66">
        <v>27147.3</v>
      </c>
      <c r="K41" s="66">
        <f t="shared" si="3"/>
        <v>102.97902622603698</v>
      </c>
      <c r="L41" s="66">
        <f t="shared" si="4"/>
        <v>34.22244913395356</v>
      </c>
    </row>
    <row r="42" spans="2:12" ht="14.45" x14ac:dyDescent="0.3">
      <c r="B42" s="66"/>
      <c r="C42" s="66"/>
      <c r="D42" s="66"/>
      <c r="E42" s="66" t="s">
        <v>101</v>
      </c>
      <c r="F42" s="66" t="s">
        <v>102</v>
      </c>
      <c r="G42" s="97">
        <v>119524.44</v>
      </c>
      <c r="H42" s="66">
        <v>156919</v>
      </c>
      <c r="I42" s="66">
        <v>156919</v>
      </c>
      <c r="J42" s="66">
        <v>135317.24</v>
      </c>
      <c r="K42" s="66">
        <f t="shared" si="3"/>
        <v>113.21302990417692</v>
      </c>
      <c r="L42" s="66">
        <f t="shared" si="4"/>
        <v>86.233814898132152</v>
      </c>
    </row>
    <row r="43" spans="2:12" ht="14.45" x14ac:dyDescent="0.3">
      <c r="B43" s="66"/>
      <c r="C43" s="66"/>
      <c r="D43" s="66"/>
      <c r="E43" s="66" t="s">
        <v>103</v>
      </c>
      <c r="F43" s="66" t="s">
        <v>104</v>
      </c>
      <c r="G43" s="97">
        <v>40938.300000000003</v>
      </c>
      <c r="H43" s="66">
        <v>114474</v>
      </c>
      <c r="I43" s="66">
        <v>114474</v>
      </c>
      <c r="J43" s="66">
        <v>39373.85</v>
      </c>
      <c r="K43" s="66">
        <f t="shared" si="3"/>
        <v>96.178517427445684</v>
      </c>
      <c r="L43" s="66">
        <f t="shared" si="4"/>
        <v>34.395452242430594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97">
        <v>6405.53</v>
      </c>
      <c r="H44" s="66">
        <v>12705</v>
      </c>
      <c r="I44" s="66">
        <v>12705</v>
      </c>
      <c r="J44" s="66">
        <v>7015.34</v>
      </c>
      <c r="K44" s="66">
        <f t="shared" si="3"/>
        <v>109.52005532719384</v>
      </c>
      <c r="L44" s="66">
        <f t="shared" si="4"/>
        <v>55.217158598976781</v>
      </c>
    </row>
    <row r="45" spans="2:12" ht="14.45" x14ac:dyDescent="0.3">
      <c r="B45" s="66"/>
      <c r="C45" s="66"/>
      <c r="D45" s="66"/>
      <c r="E45" s="66" t="s">
        <v>107</v>
      </c>
      <c r="F45" s="66" t="s">
        <v>108</v>
      </c>
      <c r="G45" s="97">
        <v>5449.71</v>
      </c>
      <c r="H45" s="66">
        <v>11000</v>
      </c>
      <c r="I45" s="66">
        <v>11000</v>
      </c>
      <c r="J45" s="66">
        <v>13596.32</v>
      </c>
      <c r="K45" s="66">
        <f t="shared" si="3"/>
        <v>249.48703692490059</v>
      </c>
      <c r="L45" s="66">
        <f t="shared" si="4"/>
        <v>123.60290909090909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97">
        <v>1852.52</v>
      </c>
      <c r="H46" s="66">
        <v>21256</v>
      </c>
      <c r="I46" s="66">
        <v>21256</v>
      </c>
      <c r="J46" s="66">
        <v>1645.87</v>
      </c>
      <c r="K46" s="66">
        <f t="shared" si="3"/>
        <v>88.84492475114979</v>
      </c>
      <c r="L46" s="66">
        <f t="shared" si="4"/>
        <v>7.7430843056078285</v>
      </c>
    </row>
    <row r="47" spans="2:12" ht="14.45" x14ac:dyDescent="0.3">
      <c r="B47" s="65"/>
      <c r="C47" s="65"/>
      <c r="D47" s="65" t="s">
        <v>111</v>
      </c>
      <c r="E47" s="65"/>
      <c r="F47" s="65" t="s">
        <v>112</v>
      </c>
      <c r="G47" s="98">
        <f>G48+G49+G50+G51+G52+G53+G54+G55</f>
        <v>69211.64</v>
      </c>
      <c r="H47" s="65">
        <f>H48+H49+H50+H51+H52+H53+H54+H55</f>
        <v>143211</v>
      </c>
      <c r="I47" s="65">
        <f>I48+I49+I50+I51+I52+I53+I54+I55</f>
        <v>143211</v>
      </c>
      <c r="J47" s="65">
        <f>J48+J49+J50+J51+J52+J53+J54+J55</f>
        <v>75829.600000000006</v>
      </c>
      <c r="K47" s="65">
        <f t="shared" si="3"/>
        <v>109.5619176196374</v>
      </c>
      <c r="L47" s="65">
        <f t="shared" si="4"/>
        <v>52.94956393014504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97">
        <v>2040.22</v>
      </c>
      <c r="H48" s="66">
        <v>4066</v>
      </c>
      <c r="I48" s="66">
        <v>4066</v>
      </c>
      <c r="J48" s="66">
        <v>5890.73</v>
      </c>
      <c r="K48" s="66">
        <f t="shared" si="3"/>
        <v>288.73013694601565</v>
      </c>
      <c r="L48" s="66">
        <f t="shared" si="4"/>
        <v>144.87776684702411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97">
        <v>8920.68</v>
      </c>
      <c r="H49" s="66">
        <v>18000</v>
      </c>
      <c r="I49" s="66">
        <v>18000</v>
      </c>
      <c r="J49" s="66">
        <v>13479.51</v>
      </c>
      <c r="K49" s="66">
        <f t="shared" si="3"/>
        <v>151.10406381576291</v>
      </c>
      <c r="L49" s="66">
        <f t="shared" si="4"/>
        <v>74.886166666666668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97">
        <v>1447.68</v>
      </c>
      <c r="H50" s="66">
        <v>2500</v>
      </c>
      <c r="I50" s="66">
        <v>2500</v>
      </c>
      <c r="J50" s="66">
        <v>0</v>
      </c>
      <c r="K50" s="66">
        <f t="shared" si="3"/>
        <v>0</v>
      </c>
      <c r="L50" s="66">
        <f t="shared" si="4"/>
        <v>0</v>
      </c>
    </row>
    <row r="51" spans="2:12" ht="14.45" x14ac:dyDescent="0.3">
      <c r="B51" s="66"/>
      <c r="C51" s="66"/>
      <c r="D51" s="66"/>
      <c r="E51" s="66" t="s">
        <v>119</v>
      </c>
      <c r="F51" s="66" t="s">
        <v>120</v>
      </c>
      <c r="G51" s="97">
        <v>24990.02</v>
      </c>
      <c r="H51" s="66">
        <v>59525</v>
      </c>
      <c r="I51" s="66">
        <v>59525</v>
      </c>
      <c r="J51" s="66">
        <v>33177.410000000003</v>
      </c>
      <c r="K51" s="66">
        <f t="shared" si="3"/>
        <v>132.76263884542712</v>
      </c>
      <c r="L51" s="66">
        <f t="shared" si="4"/>
        <v>55.736934061318784</v>
      </c>
    </row>
    <row r="52" spans="2:12" ht="14.45" x14ac:dyDescent="0.3">
      <c r="B52" s="66"/>
      <c r="C52" s="66"/>
      <c r="D52" s="66"/>
      <c r="E52" s="66" t="s">
        <v>121</v>
      </c>
      <c r="F52" s="66" t="s">
        <v>122</v>
      </c>
      <c r="G52" s="97">
        <v>22888.31</v>
      </c>
      <c r="H52" s="66">
        <v>34398</v>
      </c>
      <c r="I52" s="66">
        <v>34398</v>
      </c>
      <c r="J52" s="66">
        <v>15746.92</v>
      </c>
      <c r="K52" s="66">
        <f t="shared" si="3"/>
        <v>68.798963313586711</v>
      </c>
      <c r="L52" s="66">
        <f t="shared" si="4"/>
        <v>45.778591778591782</v>
      </c>
    </row>
    <row r="53" spans="2:12" ht="14.45" x14ac:dyDescent="0.3">
      <c r="B53" s="66"/>
      <c r="C53" s="66"/>
      <c r="D53" s="66"/>
      <c r="E53" s="66" t="s">
        <v>123</v>
      </c>
      <c r="F53" s="66" t="s">
        <v>124</v>
      </c>
      <c r="G53" s="97">
        <v>770.22</v>
      </c>
      <c r="H53" s="66">
        <v>6172</v>
      </c>
      <c r="I53" s="66">
        <v>6172</v>
      </c>
      <c r="J53" s="66">
        <v>767.33</v>
      </c>
      <c r="K53" s="66">
        <f t="shared" si="3"/>
        <v>99.624782529666845</v>
      </c>
      <c r="L53" s="66">
        <f t="shared" si="4"/>
        <v>12.432436811406351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97">
        <v>9.9600000000000009</v>
      </c>
      <c r="H54" s="66">
        <v>50</v>
      </c>
      <c r="I54" s="66">
        <v>50</v>
      </c>
      <c r="J54" s="66">
        <v>26.14</v>
      </c>
      <c r="K54" s="66">
        <f t="shared" si="3"/>
        <v>262.44979919678713</v>
      </c>
      <c r="L54" s="66">
        <f t="shared" si="4"/>
        <v>52.28</v>
      </c>
    </row>
    <row r="55" spans="2:12" ht="14.45" x14ac:dyDescent="0.3">
      <c r="B55" s="66"/>
      <c r="C55" s="66"/>
      <c r="D55" s="66"/>
      <c r="E55" s="66" t="s">
        <v>127</v>
      </c>
      <c r="F55" s="66" t="s">
        <v>128</v>
      </c>
      <c r="G55" s="97">
        <v>8144.55</v>
      </c>
      <c r="H55" s="66">
        <v>18500</v>
      </c>
      <c r="I55" s="66">
        <v>18500</v>
      </c>
      <c r="J55" s="66">
        <v>6741.56</v>
      </c>
      <c r="K55" s="66">
        <f t="shared" ref="K55:K77" si="5">(J55*100)/G55</f>
        <v>82.773879465409379</v>
      </c>
      <c r="L55" s="66">
        <f t="shared" ref="L55:L77" si="6">(J55*100)/I55</f>
        <v>36.440864864864864</v>
      </c>
    </row>
    <row r="56" spans="2:12" ht="14.45" x14ac:dyDescent="0.3">
      <c r="B56" s="65"/>
      <c r="C56" s="65"/>
      <c r="D56" s="65" t="s">
        <v>129</v>
      </c>
      <c r="E56" s="65"/>
      <c r="F56" s="65" t="s">
        <v>130</v>
      </c>
      <c r="G56" s="98">
        <f>G57+G58+G59+G60+G61</f>
        <v>21361.56</v>
      </c>
      <c r="H56" s="65">
        <f>H57+H58+H59+H60+H61</f>
        <v>29935</v>
      </c>
      <c r="I56" s="65">
        <f>I57+I58+I59+I60+I61</f>
        <v>29935</v>
      </c>
      <c r="J56" s="65">
        <f>J57+J58+J59+J60+J61</f>
        <v>18965.45</v>
      </c>
      <c r="K56" s="65">
        <f t="shared" si="5"/>
        <v>88.783075767874621</v>
      </c>
      <c r="L56" s="65">
        <f t="shared" si="6"/>
        <v>63.355436779689327</v>
      </c>
    </row>
    <row r="57" spans="2:12" ht="14.45" x14ac:dyDescent="0.3">
      <c r="B57" s="66"/>
      <c r="C57" s="66"/>
      <c r="D57" s="66"/>
      <c r="E57" s="66" t="s">
        <v>131</v>
      </c>
      <c r="F57" s="66" t="s">
        <v>132</v>
      </c>
      <c r="G57" s="97">
        <v>15666.07</v>
      </c>
      <c r="H57" s="66">
        <v>24000</v>
      </c>
      <c r="I57" s="66">
        <v>24000</v>
      </c>
      <c r="J57" s="66">
        <v>15782.33</v>
      </c>
      <c r="K57" s="66">
        <f t="shared" si="5"/>
        <v>100.74211336984962</v>
      </c>
      <c r="L57" s="66">
        <f t="shared" si="6"/>
        <v>65.759708333333336</v>
      </c>
    </row>
    <row r="58" spans="2:12" ht="14.45" x14ac:dyDescent="0.3">
      <c r="B58" s="66"/>
      <c r="C58" s="66"/>
      <c r="D58" s="66"/>
      <c r="E58" s="66" t="s">
        <v>133</v>
      </c>
      <c r="F58" s="66" t="s">
        <v>134</v>
      </c>
      <c r="G58" s="97">
        <v>471.94</v>
      </c>
      <c r="H58" s="66">
        <v>1300</v>
      </c>
      <c r="I58" s="66">
        <v>1300</v>
      </c>
      <c r="J58" s="66">
        <v>1053.01</v>
      </c>
      <c r="K58" s="66">
        <f t="shared" si="5"/>
        <v>223.12370216552952</v>
      </c>
      <c r="L58" s="66">
        <f t="shared" si="6"/>
        <v>81.000769230769237</v>
      </c>
    </row>
    <row r="59" spans="2:12" ht="14.45" x14ac:dyDescent="0.3">
      <c r="B59" s="66"/>
      <c r="C59" s="66"/>
      <c r="D59" s="66"/>
      <c r="E59" s="66" t="s">
        <v>135</v>
      </c>
      <c r="F59" s="66" t="s">
        <v>136</v>
      </c>
      <c r="G59" s="97">
        <v>2476.33</v>
      </c>
      <c r="H59" s="66">
        <v>735</v>
      </c>
      <c r="I59" s="66">
        <v>735</v>
      </c>
      <c r="J59" s="66">
        <v>289.47000000000003</v>
      </c>
      <c r="K59" s="66">
        <f t="shared" si="5"/>
        <v>11.689475958373885</v>
      </c>
      <c r="L59" s="66">
        <f t="shared" si="6"/>
        <v>39.383673469387759</v>
      </c>
    </row>
    <row r="60" spans="2:12" ht="14.45" x14ac:dyDescent="0.3">
      <c r="B60" s="66"/>
      <c r="C60" s="66"/>
      <c r="D60" s="66"/>
      <c r="E60" s="66" t="s">
        <v>137</v>
      </c>
      <c r="F60" s="66" t="s">
        <v>138</v>
      </c>
      <c r="G60" s="97">
        <v>0</v>
      </c>
      <c r="H60" s="66">
        <v>0</v>
      </c>
      <c r="I60" s="66">
        <v>0</v>
      </c>
      <c r="J60" s="66">
        <v>0</v>
      </c>
      <c r="K60" s="66" t="e">
        <f t="shared" si="5"/>
        <v>#DIV/0!</v>
      </c>
      <c r="L60" s="66" t="e">
        <f t="shared" si="6"/>
        <v>#DIV/0!</v>
      </c>
    </row>
    <row r="61" spans="2:12" ht="14.45" x14ac:dyDescent="0.3">
      <c r="B61" s="66"/>
      <c r="C61" s="66"/>
      <c r="D61" s="66"/>
      <c r="E61" s="66" t="s">
        <v>139</v>
      </c>
      <c r="F61" s="66" t="s">
        <v>130</v>
      </c>
      <c r="G61" s="97">
        <v>2747.22</v>
      </c>
      <c r="H61" s="66">
        <v>3900</v>
      </c>
      <c r="I61" s="66">
        <v>3900</v>
      </c>
      <c r="J61" s="66">
        <v>1840.64</v>
      </c>
      <c r="K61" s="66">
        <f t="shared" si="5"/>
        <v>67.000094641128129</v>
      </c>
      <c r="L61" s="66">
        <f t="shared" si="6"/>
        <v>47.195897435897436</v>
      </c>
    </row>
    <row r="62" spans="2:12" ht="14.45" x14ac:dyDescent="0.3">
      <c r="B62" s="65"/>
      <c r="C62" s="65" t="s">
        <v>140</v>
      </c>
      <c r="D62" s="65"/>
      <c r="E62" s="65"/>
      <c r="F62" s="65" t="s">
        <v>141</v>
      </c>
      <c r="G62" s="65">
        <f t="shared" ref="G62:J63" si="7">G63</f>
        <v>1590.2</v>
      </c>
      <c r="H62" s="65">
        <f t="shared" si="7"/>
        <v>2445</v>
      </c>
      <c r="I62" s="65">
        <f t="shared" si="7"/>
        <v>2445</v>
      </c>
      <c r="J62" s="65">
        <f t="shared" si="7"/>
        <v>3111.99</v>
      </c>
      <c r="K62" s="65">
        <f t="shared" si="5"/>
        <v>195.69802540560934</v>
      </c>
      <c r="L62" s="65">
        <f t="shared" si="6"/>
        <v>127.279754601227</v>
      </c>
    </row>
    <row r="63" spans="2:12" ht="14.45" x14ac:dyDescent="0.3">
      <c r="B63" s="65"/>
      <c r="C63" s="65"/>
      <c r="D63" s="65" t="s">
        <v>142</v>
      </c>
      <c r="E63" s="65"/>
      <c r="F63" s="65" t="s">
        <v>143</v>
      </c>
      <c r="G63" s="65">
        <f t="shared" si="7"/>
        <v>1590.2</v>
      </c>
      <c r="H63" s="65">
        <f t="shared" si="7"/>
        <v>2445</v>
      </c>
      <c r="I63" s="65">
        <f t="shared" si="7"/>
        <v>2445</v>
      </c>
      <c r="J63" s="65">
        <f t="shared" si="7"/>
        <v>3111.99</v>
      </c>
      <c r="K63" s="65">
        <f t="shared" si="5"/>
        <v>195.69802540560934</v>
      </c>
      <c r="L63" s="65">
        <f t="shared" si="6"/>
        <v>127.279754601227</v>
      </c>
    </row>
    <row r="64" spans="2:12" ht="14.45" x14ac:dyDescent="0.3">
      <c r="B64" s="66"/>
      <c r="C64" s="66"/>
      <c r="D64" s="66"/>
      <c r="E64" s="66" t="s">
        <v>144</v>
      </c>
      <c r="F64" s="66" t="s">
        <v>145</v>
      </c>
      <c r="G64" s="97">
        <v>1590.2</v>
      </c>
      <c r="H64" s="66">
        <v>2445</v>
      </c>
      <c r="I64" s="66">
        <v>2445</v>
      </c>
      <c r="J64" s="66">
        <v>3111.99</v>
      </c>
      <c r="K64" s="66">
        <f t="shared" si="5"/>
        <v>195.69802540560934</v>
      </c>
      <c r="L64" s="66">
        <f t="shared" si="6"/>
        <v>127.279754601227</v>
      </c>
    </row>
    <row r="65" spans="2:12" ht="14.45" x14ac:dyDescent="0.3">
      <c r="B65" s="65" t="s">
        <v>146</v>
      </c>
      <c r="C65" s="65"/>
      <c r="D65" s="65"/>
      <c r="E65" s="65"/>
      <c r="F65" s="65" t="s">
        <v>147</v>
      </c>
      <c r="G65" s="98">
        <f>G66+G75</f>
        <v>36779.910000000003</v>
      </c>
      <c r="H65" s="65">
        <f>H66+H75</f>
        <v>16670</v>
      </c>
      <c r="I65" s="65">
        <f>I66+I75</f>
        <v>16670</v>
      </c>
      <c r="J65" s="65">
        <f>J66+J75</f>
        <v>28893.14</v>
      </c>
      <c r="K65" s="65">
        <f t="shared" si="5"/>
        <v>78.556853456139493</v>
      </c>
      <c r="L65" s="65">
        <f t="shared" si="6"/>
        <v>173.32417516496702</v>
      </c>
    </row>
    <row r="66" spans="2:12" ht="14.45" x14ac:dyDescent="0.3">
      <c r="B66" s="65"/>
      <c r="C66" s="65" t="s">
        <v>148</v>
      </c>
      <c r="D66" s="65"/>
      <c r="E66" s="65"/>
      <c r="F66" s="65" t="s">
        <v>149</v>
      </c>
      <c r="G66" s="98">
        <f>G67+G73</f>
        <v>36562.410000000003</v>
      </c>
      <c r="H66" s="65">
        <f>H67+H73</f>
        <v>16670</v>
      </c>
      <c r="I66" s="65">
        <f>I67+I73</f>
        <v>16670</v>
      </c>
      <c r="J66" s="65">
        <f>J67+J73</f>
        <v>10980.929999999998</v>
      </c>
      <c r="K66" s="65">
        <f t="shared" si="5"/>
        <v>30.033386748849423</v>
      </c>
      <c r="L66" s="65">
        <f t="shared" si="6"/>
        <v>65.872405518896201</v>
      </c>
    </row>
    <row r="67" spans="2:12" ht="14.45" x14ac:dyDescent="0.3">
      <c r="B67" s="65"/>
      <c r="C67" s="65"/>
      <c r="D67" s="65" t="s">
        <v>150</v>
      </c>
      <c r="E67" s="65"/>
      <c r="F67" s="65" t="s">
        <v>151</v>
      </c>
      <c r="G67" s="98">
        <f>G68+G69+G70+G71+G72</f>
        <v>10694.73</v>
      </c>
      <c r="H67" s="65">
        <f>H68+H69+H70+H71+H72</f>
        <v>16670</v>
      </c>
      <c r="I67" s="65">
        <f>I68+I69+I70+I71+I72</f>
        <v>16670</v>
      </c>
      <c r="J67" s="65">
        <f>J68+J69+J70+J71+J72</f>
        <v>10980.929999999998</v>
      </c>
      <c r="K67" s="65">
        <f t="shared" si="5"/>
        <v>102.6760843892272</v>
      </c>
      <c r="L67" s="65">
        <f t="shared" si="6"/>
        <v>65.872405518896201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97">
        <v>358.22</v>
      </c>
      <c r="H68" s="66">
        <v>1990</v>
      </c>
      <c r="I68" s="66">
        <v>1990</v>
      </c>
      <c r="J68" s="66">
        <v>3745.13</v>
      </c>
      <c r="K68" s="66">
        <f t="shared" si="5"/>
        <v>1045.4832226006365</v>
      </c>
      <c r="L68" s="66">
        <f t="shared" si="6"/>
        <v>188.19748743718594</v>
      </c>
    </row>
    <row r="69" spans="2:12" ht="14.45" x14ac:dyDescent="0.3">
      <c r="B69" s="66"/>
      <c r="C69" s="66"/>
      <c r="D69" s="66"/>
      <c r="E69" s="66" t="s">
        <v>154</v>
      </c>
      <c r="F69" s="66" t="s">
        <v>155</v>
      </c>
      <c r="G69" s="97">
        <v>1387.69</v>
      </c>
      <c r="H69" s="66">
        <v>4000</v>
      </c>
      <c r="I69" s="66">
        <v>4000</v>
      </c>
      <c r="J69" s="66">
        <v>1977.96</v>
      </c>
      <c r="K69" s="66">
        <f t="shared" si="5"/>
        <v>142.53615721090443</v>
      </c>
      <c r="L69" s="66">
        <f t="shared" si="6"/>
        <v>49.448999999999998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97">
        <v>1436.32</v>
      </c>
      <c r="H70" s="66">
        <v>3680</v>
      </c>
      <c r="I70" s="66">
        <v>3680</v>
      </c>
      <c r="J70" s="66">
        <v>3470.06</v>
      </c>
      <c r="K70" s="66">
        <f t="shared" si="5"/>
        <v>241.5937952545394</v>
      </c>
      <c r="L70" s="66">
        <f t="shared" si="6"/>
        <v>94.295108695652175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97">
        <v>7512.5</v>
      </c>
      <c r="H71" s="66">
        <v>7000</v>
      </c>
      <c r="I71" s="66">
        <v>7000</v>
      </c>
      <c r="J71" s="66">
        <v>779.48</v>
      </c>
      <c r="K71" s="66">
        <f t="shared" si="5"/>
        <v>10.375773710482529</v>
      </c>
      <c r="L71" s="66">
        <f t="shared" si="6"/>
        <v>11.135428571428571</v>
      </c>
    </row>
    <row r="72" spans="2:12" ht="14.45" x14ac:dyDescent="0.3">
      <c r="B72" s="66"/>
      <c r="C72" s="66"/>
      <c r="D72" s="66"/>
      <c r="E72" s="66" t="s">
        <v>160</v>
      </c>
      <c r="F72" s="66" t="s">
        <v>161</v>
      </c>
      <c r="G72" s="97">
        <v>0</v>
      </c>
      <c r="H72" s="66">
        <v>0</v>
      </c>
      <c r="I72" s="66">
        <v>0</v>
      </c>
      <c r="J72" s="66">
        <v>1008.3</v>
      </c>
      <c r="K72" s="66" t="e">
        <f t="shared" si="5"/>
        <v>#DIV/0!</v>
      </c>
      <c r="L72" s="66" t="e">
        <f t="shared" si="6"/>
        <v>#DIV/0!</v>
      </c>
    </row>
    <row r="73" spans="2:12" ht="14.45" x14ac:dyDescent="0.3">
      <c r="B73" s="65"/>
      <c r="C73" s="65"/>
      <c r="D73" s="65" t="s">
        <v>162</v>
      </c>
      <c r="E73" s="65"/>
      <c r="F73" s="65" t="s">
        <v>163</v>
      </c>
      <c r="G73" s="98">
        <f>G74</f>
        <v>25867.68</v>
      </c>
      <c r="H73" s="65">
        <f>H74</f>
        <v>0</v>
      </c>
      <c r="I73" s="65">
        <f>I74</f>
        <v>0</v>
      </c>
      <c r="J73" s="65">
        <f>J74</f>
        <v>0</v>
      </c>
      <c r="K73" s="65">
        <f t="shared" si="5"/>
        <v>0</v>
      </c>
      <c r="L73" s="65" t="e">
        <f t="shared" si="6"/>
        <v>#DIV/0!</v>
      </c>
    </row>
    <row r="74" spans="2:12" ht="14.45" x14ac:dyDescent="0.3">
      <c r="B74" s="66"/>
      <c r="C74" s="66"/>
      <c r="D74" s="66"/>
      <c r="E74" s="66" t="s">
        <v>164</v>
      </c>
      <c r="F74" s="66" t="s">
        <v>165</v>
      </c>
      <c r="G74" s="97">
        <v>25867.68</v>
      </c>
      <c r="H74" s="66">
        <v>0</v>
      </c>
      <c r="I74" s="66">
        <v>0</v>
      </c>
      <c r="J74" s="66">
        <v>0</v>
      </c>
      <c r="K74" s="66">
        <f t="shared" si="5"/>
        <v>0</v>
      </c>
      <c r="L74" s="66" t="e">
        <f t="shared" si="6"/>
        <v>#DIV/0!</v>
      </c>
    </row>
    <row r="75" spans="2:12" ht="14.45" x14ac:dyDescent="0.3">
      <c r="B75" s="65"/>
      <c r="C75" s="65" t="s">
        <v>166</v>
      </c>
      <c r="D75" s="65"/>
      <c r="E75" s="65"/>
      <c r="F75" s="65" t="s">
        <v>167</v>
      </c>
      <c r="G75" s="98">
        <f t="shared" ref="G75:J76" si="8">G76</f>
        <v>217.5</v>
      </c>
      <c r="H75" s="65">
        <f t="shared" si="8"/>
        <v>0</v>
      </c>
      <c r="I75" s="65">
        <f t="shared" si="8"/>
        <v>0</v>
      </c>
      <c r="J75" s="65">
        <f t="shared" si="8"/>
        <v>17912.21</v>
      </c>
      <c r="K75" s="65">
        <f t="shared" si="5"/>
        <v>8235.4988505747133</v>
      </c>
      <c r="L75" s="65" t="e">
        <f t="shared" si="6"/>
        <v>#DIV/0!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98">
        <f t="shared" si="8"/>
        <v>217.5</v>
      </c>
      <c r="H76" s="65">
        <f t="shared" si="8"/>
        <v>0</v>
      </c>
      <c r="I76" s="65">
        <f t="shared" si="8"/>
        <v>0</v>
      </c>
      <c r="J76" s="65">
        <f t="shared" si="8"/>
        <v>17912.21</v>
      </c>
      <c r="K76" s="65">
        <f t="shared" si="5"/>
        <v>8235.4988505747133</v>
      </c>
      <c r="L76" s="65" t="e">
        <f t="shared" si="6"/>
        <v>#DIV/0!</v>
      </c>
    </row>
    <row r="77" spans="2:12" x14ac:dyDescent="0.25">
      <c r="B77" s="66"/>
      <c r="C77" s="66"/>
      <c r="D77" s="66"/>
      <c r="E77" s="66" t="s">
        <v>170</v>
      </c>
      <c r="F77" s="66" t="s">
        <v>169</v>
      </c>
      <c r="G77" s="97">
        <v>217.5</v>
      </c>
      <c r="H77" s="66">
        <v>0</v>
      </c>
      <c r="I77" s="66">
        <v>0</v>
      </c>
      <c r="J77" s="66">
        <v>17912.21</v>
      </c>
      <c r="K77" s="66">
        <f t="shared" si="5"/>
        <v>8235.4988505747133</v>
      </c>
      <c r="L77" s="66" t="e">
        <f t="shared" si="6"/>
        <v>#DIV/0!</v>
      </c>
    </row>
    <row r="78" spans="2:12" ht="14.45" x14ac:dyDescent="0.3">
      <c r="B78" s="65"/>
      <c r="C78" s="66"/>
      <c r="D78" s="67"/>
      <c r="E78" s="68"/>
      <c r="F78" s="8"/>
      <c r="G78" s="65"/>
      <c r="H78" s="65"/>
      <c r="I78" s="65"/>
      <c r="J78" s="65"/>
      <c r="K78" s="70"/>
      <c r="L78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E22" sqref="E22:E2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13" t="s">
        <v>16</v>
      </c>
      <c r="C2" s="113"/>
      <c r="D2" s="113"/>
      <c r="E2" s="113"/>
      <c r="F2" s="113"/>
      <c r="G2" s="113"/>
      <c r="H2" s="113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</f>
        <v>1574369.6</v>
      </c>
      <c r="D6" s="71">
        <f>D7+D9</f>
        <v>3551059</v>
      </c>
      <c r="E6" s="71">
        <f>E7+E9</f>
        <v>3551059</v>
      </c>
      <c r="F6" s="71">
        <f>F7+F9</f>
        <v>2057009.48</v>
      </c>
      <c r="G6" s="72">
        <f t="shared" ref="G6:G15" si="0">(F6*100)/C6</f>
        <v>130.65607211927872</v>
      </c>
      <c r="H6" s="72">
        <f t="shared" ref="H6:H15" si="1">(F6*100)/E6</f>
        <v>57.926648923602791</v>
      </c>
    </row>
    <row r="7" spans="1:8" x14ac:dyDescent="0.25">
      <c r="A7"/>
      <c r="B7" s="8" t="s">
        <v>171</v>
      </c>
      <c r="C7" s="71">
        <f>C8</f>
        <v>1545894.12</v>
      </c>
      <c r="D7" s="71">
        <f>D8</f>
        <v>3524060</v>
      </c>
      <c r="E7" s="71">
        <f>E8</f>
        <v>3524060</v>
      </c>
      <c r="F7" s="71">
        <f>F8</f>
        <v>2024315.82</v>
      </c>
      <c r="G7" s="72">
        <f t="shared" si="0"/>
        <v>130.9478957071135</v>
      </c>
      <c r="H7" s="72">
        <f t="shared" si="1"/>
        <v>57.442717206857999</v>
      </c>
    </row>
    <row r="8" spans="1:8" x14ac:dyDescent="0.25">
      <c r="A8"/>
      <c r="B8" s="16" t="s">
        <v>172</v>
      </c>
      <c r="C8" s="99">
        <v>1545894.12</v>
      </c>
      <c r="D8" s="73">
        <v>3524060</v>
      </c>
      <c r="E8" s="73">
        <v>3524060</v>
      </c>
      <c r="F8" s="74">
        <v>2024315.82</v>
      </c>
      <c r="G8" s="70">
        <f t="shared" si="0"/>
        <v>130.9478957071135</v>
      </c>
      <c r="H8" s="70">
        <f t="shared" si="1"/>
        <v>57.442717206857999</v>
      </c>
    </row>
    <row r="9" spans="1:8" ht="14.45" x14ac:dyDescent="0.3">
      <c r="A9"/>
      <c r="B9" s="8" t="s">
        <v>173</v>
      </c>
      <c r="C9" s="100">
        <f>C10</f>
        <v>28475.48</v>
      </c>
      <c r="D9" s="71">
        <f>D10</f>
        <v>26999</v>
      </c>
      <c r="E9" s="71">
        <f>E10</f>
        <v>26999</v>
      </c>
      <c r="F9" s="71">
        <f>F10</f>
        <v>32693.66</v>
      </c>
      <c r="G9" s="72">
        <f t="shared" si="0"/>
        <v>114.81337628022425</v>
      </c>
      <c r="H9" s="72">
        <f t="shared" si="1"/>
        <v>121.0921145227601</v>
      </c>
    </row>
    <row r="10" spans="1:8" ht="14.45" x14ac:dyDescent="0.3">
      <c r="A10"/>
      <c r="B10" s="16" t="s">
        <v>174</v>
      </c>
      <c r="C10" s="99">
        <v>28475.48</v>
      </c>
      <c r="D10" s="73">
        <v>26999</v>
      </c>
      <c r="E10" s="73">
        <v>26999</v>
      </c>
      <c r="F10" s="74">
        <v>32693.66</v>
      </c>
      <c r="G10" s="70">
        <f t="shared" si="0"/>
        <v>114.81337628022425</v>
      </c>
      <c r="H10" s="70">
        <f t="shared" si="1"/>
        <v>121.0921145227601</v>
      </c>
    </row>
    <row r="11" spans="1:8" ht="14.45" x14ac:dyDescent="0.3">
      <c r="B11" s="8" t="s">
        <v>32</v>
      </c>
      <c r="C11" s="101">
        <f>C12+C14</f>
        <v>1562070.62</v>
      </c>
      <c r="D11" s="75">
        <f>D12+D14</f>
        <v>3551059</v>
      </c>
      <c r="E11" s="75">
        <f>E12+E14</f>
        <v>3551059</v>
      </c>
      <c r="F11" s="75">
        <f>F12+F14</f>
        <v>2048678.55</v>
      </c>
      <c r="G11" s="72">
        <f t="shared" si="0"/>
        <v>131.15146804310294</v>
      </c>
      <c r="H11" s="72">
        <f t="shared" si="1"/>
        <v>57.692044823811713</v>
      </c>
    </row>
    <row r="12" spans="1:8" x14ac:dyDescent="0.25">
      <c r="A12"/>
      <c r="B12" s="8" t="s">
        <v>171</v>
      </c>
      <c r="C12" s="101">
        <f>C13</f>
        <v>1545894.12</v>
      </c>
      <c r="D12" s="75">
        <f>D13</f>
        <v>3524060</v>
      </c>
      <c r="E12" s="75">
        <f>E13</f>
        <v>3524060</v>
      </c>
      <c r="F12" s="75">
        <f>F13</f>
        <v>2024315.82</v>
      </c>
      <c r="G12" s="72">
        <f t="shared" si="0"/>
        <v>130.9478957071135</v>
      </c>
      <c r="H12" s="72">
        <f t="shared" si="1"/>
        <v>57.442717206857999</v>
      </c>
    </row>
    <row r="13" spans="1:8" x14ac:dyDescent="0.25">
      <c r="A13"/>
      <c r="B13" s="16" t="s">
        <v>172</v>
      </c>
      <c r="C13" s="99">
        <v>1545894.12</v>
      </c>
      <c r="D13" s="73">
        <v>3524060</v>
      </c>
      <c r="E13" s="76">
        <v>3524060</v>
      </c>
      <c r="F13" s="74">
        <v>2024315.82</v>
      </c>
      <c r="G13" s="70">
        <f t="shared" si="0"/>
        <v>130.9478957071135</v>
      </c>
      <c r="H13" s="70">
        <f t="shared" si="1"/>
        <v>57.442717206857999</v>
      </c>
    </row>
    <row r="14" spans="1:8" ht="14.45" x14ac:dyDescent="0.3">
      <c r="A14"/>
      <c r="B14" s="8" t="s">
        <v>173</v>
      </c>
      <c r="C14" s="101">
        <f>C15</f>
        <v>16176.5</v>
      </c>
      <c r="D14" s="75">
        <f>D15</f>
        <v>26999</v>
      </c>
      <c r="E14" s="75">
        <f>E15</f>
        <v>26999</v>
      </c>
      <c r="F14" s="75">
        <f>F15</f>
        <v>24362.73</v>
      </c>
      <c r="G14" s="72">
        <f t="shared" si="0"/>
        <v>150.60569344419375</v>
      </c>
      <c r="H14" s="72">
        <f t="shared" si="1"/>
        <v>90.235675395385016</v>
      </c>
    </row>
    <row r="15" spans="1:8" ht="14.45" x14ac:dyDescent="0.3">
      <c r="A15"/>
      <c r="B15" s="16" t="s">
        <v>174</v>
      </c>
      <c r="C15" s="99">
        <v>16176.5</v>
      </c>
      <c r="D15" s="73">
        <v>26999</v>
      </c>
      <c r="E15" s="76">
        <v>26999</v>
      </c>
      <c r="F15" s="74">
        <v>24362.73</v>
      </c>
      <c r="G15" s="70">
        <f t="shared" si="0"/>
        <v>150.60569344419375</v>
      </c>
      <c r="H15" s="70">
        <f t="shared" si="1"/>
        <v>90.235675395385016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3" t="s">
        <v>17</v>
      </c>
      <c r="C2" s="113"/>
      <c r="D2" s="113"/>
      <c r="E2" s="113"/>
      <c r="F2" s="113"/>
      <c r="G2" s="113"/>
      <c r="H2" s="113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1562070.62</v>
      </c>
      <c r="D6" s="75">
        <f t="shared" si="0"/>
        <v>3551059</v>
      </c>
      <c r="E6" s="75">
        <f t="shared" si="0"/>
        <v>3551059</v>
      </c>
      <c r="F6" s="75">
        <f t="shared" si="0"/>
        <v>2048678.55</v>
      </c>
      <c r="G6" s="70">
        <f>(F6*100)/C6</f>
        <v>131.15146804310294</v>
      </c>
      <c r="H6" s="70">
        <f>(F6*100)/E6</f>
        <v>57.692044823811713</v>
      </c>
    </row>
    <row r="7" spans="2:8" ht="14.45" x14ac:dyDescent="0.3">
      <c r="B7" s="8" t="s">
        <v>175</v>
      </c>
      <c r="C7" s="75">
        <f t="shared" si="0"/>
        <v>1562070.62</v>
      </c>
      <c r="D7" s="75">
        <f t="shared" si="0"/>
        <v>3551059</v>
      </c>
      <c r="E7" s="75">
        <f t="shared" si="0"/>
        <v>3551059</v>
      </c>
      <c r="F7" s="75">
        <f t="shared" si="0"/>
        <v>2048678.55</v>
      </c>
      <c r="G7" s="70">
        <f>(F7*100)/C7</f>
        <v>131.15146804310294</v>
      </c>
      <c r="H7" s="70">
        <f>(F7*100)/E7</f>
        <v>57.692044823811713</v>
      </c>
    </row>
    <row r="8" spans="2:8" ht="14.45" x14ac:dyDescent="0.3">
      <c r="B8" s="11" t="s">
        <v>176</v>
      </c>
      <c r="C8" s="99">
        <v>1562070.62</v>
      </c>
      <c r="D8" s="73">
        <v>3551059</v>
      </c>
      <c r="E8" s="73">
        <v>3551059</v>
      </c>
      <c r="F8" s="74">
        <v>2048678.55</v>
      </c>
      <c r="G8" s="70">
        <f>(F8*100)/C8</f>
        <v>131.15146804310294</v>
      </c>
      <c r="H8" s="70">
        <f>(F8*100)/E8</f>
        <v>57.692044823811713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D40" sqref="D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3" t="s">
        <v>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13" t="s">
        <v>25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2" ht="15.75" customHeight="1" x14ac:dyDescent="0.25">
      <c r="B5" s="113" t="s">
        <v>18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4" t="s">
        <v>3</v>
      </c>
      <c r="C7" s="125"/>
      <c r="D7" s="125"/>
      <c r="E7" s="125"/>
      <c r="F7" s="126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24">
        <v>1</v>
      </c>
      <c r="C8" s="125"/>
      <c r="D8" s="125"/>
      <c r="E8" s="125"/>
      <c r="F8" s="126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3" t="s">
        <v>19</v>
      </c>
      <c r="C2" s="113"/>
      <c r="D2" s="113"/>
      <c r="E2" s="113"/>
      <c r="F2" s="113"/>
      <c r="G2" s="113"/>
      <c r="H2" s="113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3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177</v>
      </c>
      <c r="C1" s="39"/>
    </row>
    <row r="2" spans="1:6" ht="15" customHeight="1" x14ac:dyDescent="0.25">
      <c r="A2" s="41" t="s">
        <v>34</v>
      </c>
      <c r="B2" s="42" t="s">
        <v>178</v>
      </c>
      <c r="C2" s="39"/>
    </row>
    <row r="3" spans="1:6" s="39" customFormat="1" ht="43.5" customHeight="1" x14ac:dyDescent="0.2">
      <c r="A3" s="43" t="s">
        <v>35</v>
      </c>
      <c r="B3" s="37" t="s">
        <v>179</v>
      </c>
    </row>
    <row r="4" spans="1:6" s="39" customFormat="1" ht="13.15" x14ac:dyDescent="0.25">
      <c r="A4" s="43" t="s">
        <v>36</v>
      </c>
      <c r="B4" s="44" t="s">
        <v>180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181</v>
      </c>
      <c r="B7" s="46"/>
      <c r="C7" s="77">
        <f>C11</f>
        <v>3524060</v>
      </c>
      <c r="D7" s="77">
        <f>D11</f>
        <v>3524060</v>
      </c>
      <c r="E7" s="77">
        <f>E11</f>
        <v>2024315.82</v>
      </c>
      <c r="F7" s="77">
        <f>(E7*100)/D7</f>
        <v>57.442717206857999</v>
      </c>
    </row>
    <row r="8" spans="1:6" ht="13.15" x14ac:dyDescent="0.25">
      <c r="A8" s="47" t="s">
        <v>68</v>
      </c>
      <c r="B8" s="46"/>
      <c r="C8" s="77">
        <f>C67</f>
        <v>26999</v>
      </c>
      <c r="D8" s="77">
        <f>D67</f>
        <v>26999</v>
      </c>
      <c r="E8" s="77">
        <f>E67</f>
        <v>24362.729999999996</v>
      </c>
      <c r="F8" s="77">
        <f>(E8*100)/D8</f>
        <v>90.235675395385002</v>
      </c>
    </row>
    <row r="9" spans="1:6" s="57" customFormat="1" ht="13.15" x14ac:dyDescent="0.25"/>
    <row r="10" spans="1:6" ht="38.25" x14ac:dyDescent="0.2">
      <c r="A10" s="47" t="s">
        <v>182</v>
      </c>
      <c r="B10" s="47" t="s">
        <v>183</v>
      </c>
      <c r="C10" s="47" t="s">
        <v>43</v>
      </c>
      <c r="D10" s="47" t="s">
        <v>184</v>
      </c>
      <c r="E10" s="47" t="s">
        <v>185</v>
      </c>
      <c r="F10" s="47" t="s">
        <v>186</v>
      </c>
    </row>
    <row r="11" spans="1:6" x14ac:dyDescent="0.2">
      <c r="A11" s="48" t="s">
        <v>181</v>
      </c>
      <c r="B11" s="48" t="s">
        <v>187</v>
      </c>
      <c r="C11" s="78">
        <f>C12+C53</f>
        <v>3524060</v>
      </c>
      <c r="D11" s="78">
        <f>D12+D53</f>
        <v>3524060</v>
      </c>
      <c r="E11" s="78">
        <f>E12+E53</f>
        <v>2024315.82</v>
      </c>
      <c r="F11" s="79">
        <f>(E11*100)/D11</f>
        <v>57.442717206857999</v>
      </c>
    </row>
    <row r="12" spans="1:6" ht="13.15" x14ac:dyDescent="0.25">
      <c r="A12" s="49" t="s">
        <v>66</v>
      </c>
      <c r="B12" s="50" t="s">
        <v>67</v>
      </c>
      <c r="C12" s="80">
        <f>C13+C23+C50</f>
        <v>3514060</v>
      </c>
      <c r="D12" s="80">
        <f>D13+D23+D50</f>
        <v>3514060</v>
      </c>
      <c r="E12" s="80">
        <f>E13+E23+E50</f>
        <v>2006403.61</v>
      </c>
      <c r="F12" s="81">
        <f>(E12*100)/D12</f>
        <v>57.096452820953544</v>
      </c>
    </row>
    <row r="13" spans="1:6" ht="13.15" x14ac:dyDescent="0.25">
      <c r="A13" s="51" t="s">
        <v>68</v>
      </c>
      <c r="B13" s="52" t="s">
        <v>69</v>
      </c>
      <c r="C13" s="82">
        <f>C14+C18+C20</f>
        <v>2852060</v>
      </c>
      <c r="D13" s="82">
        <f>D14+D18+D20</f>
        <v>2852060</v>
      </c>
      <c r="E13" s="82">
        <f>E14+E18+E20</f>
        <v>1629673.1800000002</v>
      </c>
      <c r="F13" s="81">
        <f>(E13*100)/D13</f>
        <v>57.140213740243901</v>
      </c>
    </row>
    <row r="14" spans="1:6" x14ac:dyDescent="0.2">
      <c r="A14" s="53" t="s">
        <v>70</v>
      </c>
      <c r="B14" s="54" t="s">
        <v>71</v>
      </c>
      <c r="C14" s="83">
        <f>C15+C16+C17</f>
        <v>2183270</v>
      </c>
      <c r="D14" s="83">
        <f>D15+D16+D17</f>
        <v>2183270</v>
      </c>
      <c r="E14" s="83">
        <f>E15+E16+E17</f>
        <v>1201680.6200000001</v>
      </c>
      <c r="F14" s="83">
        <f>(E14*100)/D14</f>
        <v>55.040403614761352</v>
      </c>
    </row>
    <row r="15" spans="1:6" x14ac:dyDescent="0.2">
      <c r="A15" s="55" t="s">
        <v>72</v>
      </c>
      <c r="B15" s="56" t="s">
        <v>73</v>
      </c>
      <c r="C15" s="84">
        <v>2142270</v>
      </c>
      <c r="D15" s="84">
        <v>2142270</v>
      </c>
      <c r="E15" s="84">
        <v>1120170.6200000001</v>
      </c>
      <c r="F15" s="84"/>
    </row>
    <row r="16" spans="1:6" x14ac:dyDescent="0.2">
      <c r="A16" s="55" t="s">
        <v>74</v>
      </c>
      <c r="B16" s="56" t="s">
        <v>75</v>
      </c>
      <c r="C16" s="84">
        <v>40000</v>
      </c>
      <c r="D16" s="84">
        <v>40000</v>
      </c>
      <c r="E16" s="84">
        <v>81510</v>
      </c>
      <c r="F16" s="84"/>
    </row>
    <row r="17" spans="1:6" x14ac:dyDescent="0.2">
      <c r="A17" s="55" t="s">
        <v>76</v>
      </c>
      <c r="B17" s="56" t="s">
        <v>77</v>
      </c>
      <c r="C17" s="84">
        <v>1000</v>
      </c>
      <c r="D17" s="84">
        <v>1000</v>
      </c>
      <c r="E17" s="84">
        <v>0</v>
      </c>
      <c r="F17" s="84"/>
    </row>
    <row r="18" spans="1:6" ht="13.15" x14ac:dyDescent="0.25">
      <c r="A18" s="53" t="s">
        <v>78</v>
      </c>
      <c r="B18" s="54" t="s">
        <v>79</v>
      </c>
      <c r="C18" s="83">
        <f>C19</f>
        <v>122990</v>
      </c>
      <c r="D18" s="83">
        <f>D19</f>
        <v>122990</v>
      </c>
      <c r="E18" s="83">
        <f>E19</f>
        <v>117967.69</v>
      </c>
      <c r="F18" s="83">
        <f>(E18*100)/D18</f>
        <v>95.916489145458982</v>
      </c>
    </row>
    <row r="19" spans="1:6" ht="13.15" x14ac:dyDescent="0.25">
      <c r="A19" s="55" t="s">
        <v>80</v>
      </c>
      <c r="B19" s="56" t="s">
        <v>79</v>
      </c>
      <c r="C19" s="84">
        <v>122990</v>
      </c>
      <c r="D19" s="84">
        <v>122990</v>
      </c>
      <c r="E19" s="84">
        <v>117967.69</v>
      </c>
      <c r="F19" s="84"/>
    </row>
    <row r="20" spans="1:6" x14ac:dyDescent="0.2">
      <c r="A20" s="53" t="s">
        <v>81</v>
      </c>
      <c r="B20" s="54" t="s">
        <v>82</v>
      </c>
      <c r="C20" s="83">
        <f>C21+C22</f>
        <v>545800</v>
      </c>
      <c r="D20" s="83">
        <f>D21+D22</f>
        <v>545800</v>
      </c>
      <c r="E20" s="83">
        <f>E21+E22</f>
        <v>310024.87</v>
      </c>
      <c r="F20" s="83">
        <f>(E20*100)/D20</f>
        <v>56.80191828508611</v>
      </c>
    </row>
    <row r="21" spans="1:6" ht="13.15" x14ac:dyDescent="0.25">
      <c r="A21" s="55" t="s">
        <v>83</v>
      </c>
      <c r="B21" s="56" t="s">
        <v>84</v>
      </c>
      <c r="C21" s="84">
        <v>223648</v>
      </c>
      <c r="D21" s="84">
        <v>223648</v>
      </c>
      <c r="E21" s="84">
        <v>131605.07</v>
      </c>
      <c r="F21" s="84"/>
    </row>
    <row r="22" spans="1:6" ht="13.15" x14ac:dyDescent="0.25">
      <c r="A22" s="55" t="s">
        <v>85</v>
      </c>
      <c r="B22" s="56" t="s">
        <v>86</v>
      </c>
      <c r="C22" s="84">
        <v>322152</v>
      </c>
      <c r="D22" s="84">
        <v>322152</v>
      </c>
      <c r="E22" s="84">
        <v>178419.8</v>
      </c>
      <c r="F22" s="84"/>
    </row>
    <row r="23" spans="1:6" ht="13.15" x14ac:dyDescent="0.25">
      <c r="A23" s="51" t="s">
        <v>87</v>
      </c>
      <c r="B23" s="52" t="s">
        <v>88</v>
      </c>
      <c r="C23" s="82">
        <f>C24+C28+C35+C44</f>
        <v>660000</v>
      </c>
      <c r="D23" s="82">
        <f>D24+D28+D35+D44</f>
        <v>660000</v>
      </c>
      <c r="E23" s="82">
        <f>E24+E28+E35+E44</f>
        <v>374530.43</v>
      </c>
      <c r="F23" s="81">
        <f>(E23*100)/D23</f>
        <v>56.747034848484851</v>
      </c>
    </row>
    <row r="24" spans="1:6" x14ac:dyDescent="0.2">
      <c r="A24" s="53" t="s">
        <v>89</v>
      </c>
      <c r="B24" s="54" t="s">
        <v>90</v>
      </c>
      <c r="C24" s="83">
        <f>C25+C26+C27</f>
        <v>110395</v>
      </c>
      <c r="D24" s="83">
        <f>D25+D26+D27</f>
        <v>110395</v>
      </c>
      <c r="E24" s="83">
        <f>E25+E26+E27</f>
        <v>67662.27</v>
      </c>
      <c r="F24" s="83">
        <f>(E24*100)/D24</f>
        <v>61.291063906879842</v>
      </c>
    </row>
    <row r="25" spans="1:6" x14ac:dyDescent="0.2">
      <c r="A25" s="55" t="s">
        <v>91</v>
      </c>
      <c r="B25" s="56" t="s">
        <v>92</v>
      </c>
      <c r="C25" s="84">
        <v>1845</v>
      </c>
      <c r="D25" s="84">
        <v>1845</v>
      </c>
      <c r="E25" s="84">
        <v>960.99</v>
      </c>
      <c r="F25" s="84"/>
    </row>
    <row r="26" spans="1:6" ht="25.5" x14ac:dyDescent="0.2">
      <c r="A26" s="55" t="s">
        <v>93</v>
      </c>
      <c r="B26" s="56" t="s">
        <v>94</v>
      </c>
      <c r="C26" s="84">
        <v>108000</v>
      </c>
      <c r="D26" s="84">
        <v>108000</v>
      </c>
      <c r="E26" s="84">
        <v>65121.279999999999</v>
      </c>
      <c r="F26" s="84"/>
    </row>
    <row r="27" spans="1:6" x14ac:dyDescent="0.2">
      <c r="A27" s="55" t="s">
        <v>95</v>
      </c>
      <c r="B27" s="56" t="s">
        <v>96</v>
      </c>
      <c r="C27" s="84">
        <v>550</v>
      </c>
      <c r="D27" s="84">
        <v>550</v>
      </c>
      <c r="E27" s="84">
        <v>1580</v>
      </c>
      <c r="F27" s="84"/>
    </row>
    <row r="28" spans="1:6" ht="13.15" x14ac:dyDescent="0.25">
      <c r="A28" s="53" t="s">
        <v>97</v>
      </c>
      <c r="B28" s="54" t="s">
        <v>98</v>
      </c>
      <c r="C28" s="83">
        <f>C29+C30+C31+C32+C33+C34</f>
        <v>390243</v>
      </c>
      <c r="D28" s="83">
        <f>D29+D30+D31+D32+D33+D34</f>
        <v>390243</v>
      </c>
      <c r="E28" s="83">
        <f>E29+E30+E31+E32+E33+E34</f>
        <v>217909.61000000002</v>
      </c>
      <c r="F28" s="83">
        <f>(E28*100)/D28</f>
        <v>55.839466691266722</v>
      </c>
    </row>
    <row r="29" spans="1:6" ht="13.15" x14ac:dyDescent="0.25">
      <c r="A29" s="55" t="s">
        <v>99</v>
      </c>
      <c r="B29" s="56" t="s">
        <v>100</v>
      </c>
      <c r="C29" s="84">
        <v>79000</v>
      </c>
      <c r="D29" s="84">
        <v>79000</v>
      </c>
      <c r="E29" s="84">
        <v>26973.439999999999</v>
      </c>
      <c r="F29" s="84"/>
    </row>
    <row r="30" spans="1:6" ht="13.15" x14ac:dyDescent="0.25">
      <c r="A30" s="55" t="s">
        <v>101</v>
      </c>
      <c r="B30" s="56" t="s">
        <v>102</v>
      </c>
      <c r="C30" s="84">
        <v>156468</v>
      </c>
      <c r="D30" s="84">
        <v>156468</v>
      </c>
      <c r="E30" s="84">
        <v>134914.6</v>
      </c>
      <c r="F30" s="84"/>
    </row>
    <row r="31" spans="1:6" ht="13.15" x14ac:dyDescent="0.25">
      <c r="A31" s="55" t="s">
        <v>103</v>
      </c>
      <c r="B31" s="56" t="s">
        <v>104</v>
      </c>
      <c r="C31" s="84">
        <v>114414</v>
      </c>
      <c r="D31" s="84">
        <v>114414</v>
      </c>
      <c r="E31" s="84">
        <v>39283.54</v>
      </c>
      <c r="F31" s="84"/>
    </row>
    <row r="32" spans="1:6" x14ac:dyDescent="0.2">
      <c r="A32" s="55" t="s">
        <v>105</v>
      </c>
      <c r="B32" s="56" t="s">
        <v>106</v>
      </c>
      <c r="C32" s="84">
        <v>11405</v>
      </c>
      <c r="D32" s="84">
        <v>11405</v>
      </c>
      <c r="E32" s="84">
        <v>4994.13</v>
      </c>
      <c r="F32" s="84"/>
    </row>
    <row r="33" spans="1:6" ht="13.15" x14ac:dyDescent="0.25">
      <c r="A33" s="55" t="s">
        <v>107</v>
      </c>
      <c r="B33" s="56" t="s">
        <v>108</v>
      </c>
      <c r="C33" s="84">
        <v>8000</v>
      </c>
      <c r="D33" s="84">
        <v>8000</v>
      </c>
      <c r="E33" s="84">
        <v>10102.43</v>
      </c>
      <c r="F33" s="84"/>
    </row>
    <row r="34" spans="1:6" x14ac:dyDescent="0.2">
      <c r="A34" s="55" t="s">
        <v>109</v>
      </c>
      <c r="B34" s="56" t="s">
        <v>110</v>
      </c>
      <c r="C34" s="84">
        <v>20956</v>
      </c>
      <c r="D34" s="84">
        <v>20956</v>
      </c>
      <c r="E34" s="84">
        <v>1641.47</v>
      </c>
      <c r="F34" s="84"/>
    </row>
    <row r="35" spans="1:6" ht="13.15" x14ac:dyDescent="0.25">
      <c r="A35" s="53" t="s">
        <v>111</v>
      </c>
      <c r="B35" s="54" t="s">
        <v>112</v>
      </c>
      <c r="C35" s="83">
        <f>C36+C37+C38+C39+C40+C41+C42+C43</f>
        <v>134327</v>
      </c>
      <c r="D35" s="83">
        <f>D36+D37+D38+D39+D40+D41+D42+D43</f>
        <v>134327</v>
      </c>
      <c r="E35" s="83">
        <f>E36+E37+E38+E39+E40+E41+E42+E43</f>
        <v>74691.09</v>
      </c>
      <c r="F35" s="83">
        <f>(E35*100)/D35</f>
        <v>55.603929217506533</v>
      </c>
    </row>
    <row r="36" spans="1:6" x14ac:dyDescent="0.2">
      <c r="A36" s="55" t="s">
        <v>113</v>
      </c>
      <c r="B36" s="56" t="s">
        <v>114</v>
      </c>
      <c r="C36" s="84">
        <v>4000</v>
      </c>
      <c r="D36" s="84">
        <v>4000</v>
      </c>
      <c r="E36" s="84">
        <v>4839.63</v>
      </c>
      <c r="F36" s="84"/>
    </row>
    <row r="37" spans="1:6" x14ac:dyDescent="0.2">
      <c r="A37" s="55" t="s">
        <v>115</v>
      </c>
      <c r="B37" s="56" t="s">
        <v>116</v>
      </c>
      <c r="C37" s="84">
        <v>16000</v>
      </c>
      <c r="D37" s="84">
        <v>16000</v>
      </c>
      <c r="E37" s="84">
        <v>13412.01</v>
      </c>
      <c r="F37" s="84"/>
    </row>
    <row r="38" spans="1:6" x14ac:dyDescent="0.2">
      <c r="A38" s="55" t="s">
        <v>117</v>
      </c>
      <c r="B38" s="56" t="s">
        <v>118</v>
      </c>
      <c r="C38" s="84">
        <v>2500</v>
      </c>
      <c r="D38" s="84">
        <v>2500</v>
      </c>
      <c r="E38" s="84">
        <v>0</v>
      </c>
      <c r="F38" s="84"/>
    </row>
    <row r="39" spans="1:6" ht="13.15" x14ac:dyDescent="0.25">
      <c r="A39" s="55" t="s">
        <v>119</v>
      </c>
      <c r="B39" s="56" t="s">
        <v>120</v>
      </c>
      <c r="C39" s="84">
        <v>59525</v>
      </c>
      <c r="D39" s="84">
        <v>59525</v>
      </c>
      <c r="E39" s="84">
        <v>33177.410000000003</v>
      </c>
      <c r="F39" s="84"/>
    </row>
    <row r="40" spans="1:6" ht="13.15" x14ac:dyDescent="0.25">
      <c r="A40" s="55" t="s">
        <v>121</v>
      </c>
      <c r="B40" s="56" t="s">
        <v>122</v>
      </c>
      <c r="C40" s="84">
        <v>34000</v>
      </c>
      <c r="D40" s="84">
        <v>34000</v>
      </c>
      <c r="E40" s="84">
        <v>15746.92</v>
      </c>
      <c r="F40" s="84"/>
    </row>
    <row r="41" spans="1:6" ht="13.15" x14ac:dyDescent="0.25">
      <c r="A41" s="55" t="s">
        <v>123</v>
      </c>
      <c r="B41" s="56" t="s">
        <v>124</v>
      </c>
      <c r="C41" s="84">
        <v>3252</v>
      </c>
      <c r="D41" s="84">
        <v>3252</v>
      </c>
      <c r="E41" s="84">
        <v>767.33</v>
      </c>
      <c r="F41" s="84"/>
    </row>
    <row r="42" spans="1:6" x14ac:dyDescent="0.2">
      <c r="A42" s="55" t="s">
        <v>125</v>
      </c>
      <c r="B42" s="56" t="s">
        <v>126</v>
      </c>
      <c r="C42" s="84">
        <v>50</v>
      </c>
      <c r="D42" s="84">
        <v>50</v>
      </c>
      <c r="E42" s="84">
        <v>26.14</v>
      </c>
      <c r="F42" s="84"/>
    </row>
    <row r="43" spans="1:6" x14ac:dyDescent="0.2">
      <c r="A43" s="55" t="s">
        <v>127</v>
      </c>
      <c r="B43" s="56" t="s">
        <v>128</v>
      </c>
      <c r="C43" s="84">
        <v>15000</v>
      </c>
      <c r="D43" s="84">
        <v>15000</v>
      </c>
      <c r="E43" s="84">
        <v>6721.65</v>
      </c>
      <c r="F43" s="84"/>
    </row>
    <row r="44" spans="1:6" x14ac:dyDescent="0.2">
      <c r="A44" s="53" t="s">
        <v>129</v>
      </c>
      <c r="B44" s="54" t="s">
        <v>130</v>
      </c>
      <c r="C44" s="83">
        <f>C45+C46+C47+C48+C49</f>
        <v>25035</v>
      </c>
      <c r="D44" s="83">
        <f>D45+D46+D47+D48+D49</f>
        <v>25035</v>
      </c>
      <c r="E44" s="83">
        <f>E45+E46+E47+E48+E49</f>
        <v>14267.460000000001</v>
      </c>
      <c r="F44" s="83">
        <f>(E44*100)/D44</f>
        <v>56.990053924505695</v>
      </c>
    </row>
    <row r="45" spans="1:6" x14ac:dyDescent="0.2">
      <c r="A45" s="55" t="s">
        <v>131</v>
      </c>
      <c r="B45" s="56" t="s">
        <v>132</v>
      </c>
      <c r="C45" s="84">
        <v>20000</v>
      </c>
      <c r="D45" s="84">
        <v>20000</v>
      </c>
      <c r="E45" s="84">
        <v>11651.84</v>
      </c>
      <c r="F45" s="84"/>
    </row>
    <row r="46" spans="1:6" x14ac:dyDescent="0.2">
      <c r="A46" s="55" t="s">
        <v>133</v>
      </c>
      <c r="B46" s="56" t="s">
        <v>134</v>
      </c>
      <c r="C46" s="84">
        <v>1300</v>
      </c>
      <c r="D46" s="84">
        <v>1300</v>
      </c>
      <c r="E46" s="84">
        <v>1053.01</v>
      </c>
      <c r="F46" s="84"/>
    </row>
    <row r="47" spans="1:6" x14ac:dyDescent="0.2">
      <c r="A47" s="55" t="s">
        <v>135</v>
      </c>
      <c r="B47" s="56" t="s">
        <v>136</v>
      </c>
      <c r="C47" s="84">
        <v>135</v>
      </c>
      <c r="D47" s="84">
        <v>135</v>
      </c>
      <c r="E47" s="84">
        <v>0</v>
      </c>
      <c r="F47" s="84"/>
    </row>
    <row r="48" spans="1:6" x14ac:dyDescent="0.2">
      <c r="A48" s="55" t="s">
        <v>137</v>
      </c>
      <c r="B48" s="56" t="s">
        <v>138</v>
      </c>
      <c r="C48" s="84">
        <v>0</v>
      </c>
      <c r="D48" s="84">
        <v>0</v>
      </c>
      <c r="E48" s="84">
        <v>0</v>
      </c>
      <c r="F48" s="84"/>
    </row>
    <row r="49" spans="1:6" x14ac:dyDescent="0.2">
      <c r="A49" s="55" t="s">
        <v>139</v>
      </c>
      <c r="B49" s="56" t="s">
        <v>130</v>
      </c>
      <c r="C49" s="84">
        <v>3600</v>
      </c>
      <c r="D49" s="84">
        <v>3600</v>
      </c>
      <c r="E49" s="84">
        <v>1562.61</v>
      </c>
      <c r="F49" s="84"/>
    </row>
    <row r="50" spans="1:6" x14ac:dyDescent="0.2">
      <c r="A50" s="51" t="s">
        <v>140</v>
      </c>
      <c r="B50" s="52" t="s">
        <v>141</v>
      </c>
      <c r="C50" s="82">
        <f t="shared" ref="C50:E51" si="0">C51</f>
        <v>2000</v>
      </c>
      <c r="D50" s="82">
        <f t="shared" si="0"/>
        <v>2000</v>
      </c>
      <c r="E50" s="82">
        <f t="shared" si="0"/>
        <v>2200</v>
      </c>
      <c r="F50" s="81">
        <f>(E50*100)/D50</f>
        <v>110</v>
      </c>
    </row>
    <row r="51" spans="1:6" x14ac:dyDescent="0.2">
      <c r="A51" s="53" t="s">
        <v>142</v>
      </c>
      <c r="B51" s="54" t="s">
        <v>143</v>
      </c>
      <c r="C51" s="83">
        <f t="shared" si="0"/>
        <v>2000</v>
      </c>
      <c r="D51" s="83">
        <f t="shared" si="0"/>
        <v>2000</v>
      </c>
      <c r="E51" s="83">
        <f t="shared" si="0"/>
        <v>2200</v>
      </c>
      <c r="F51" s="83">
        <f>(E51*100)/D51</f>
        <v>110</v>
      </c>
    </row>
    <row r="52" spans="1:6" x14ac:dyDescent="0.2">
      <c r="A52" s="55" t="s">
        <v>144</v>
      </c>
      <c r="B52" s="56" t="s">
        <v>145</v>
      </c>
      <c r="C52" s="84">
        <v>2000</v>
      </c>
      <c r="D52" s="84">
        <v>2000</v>
      </c>
      <c r="E52" s="84">
        <v>2200</v>
      </c>
      <c r="F52" s="84"/>
    </row>
    <row r="53" spans="1:6" x14ac:dyDescent="0.2">
      <c r="A53" s="49" t="s">
        <v>146</v>
      </c>
      <c r="B53" s="50" t="s">
        <v>147</v>
      </c>
      <c r="C53" s="80">
        <f>C54+C58</f>
        <v>10000</v>
      </c>
      <c r="D53" s="80">
        <f>D54+D58</f>
        <v>10000</v>
      </c>
      <c r="E53" s="80">
        <f>E54+E58</f>
        <v>17912.21</v>
      </c>
      <c r="F53" s="81">
        <f>(E53*100)/D53</f>
        <v>179.12209999999999</v>
      </c>
    </row>
    <row r="54" spans="1:6" x14ac:dyDescent="0.2">
      <c r="A54" s="51" t="s">
        <v>148</v>
      </c>
      <c r="B54" s="52" t="s">
        <v>149</v>
      </c>
      <c r="C54" s="82">
        <f>C55</f>
        <v>10000</v>
      </c>
      <c r="D54" s="82">
        <f>D55</f>
        <v>10000</v>
      </c>
      <c r="E54" s="82">
        <f>E55</f>
        <v>0</v>
      </c>
      <c r="F54" s="81">
        <f>(E54*100)/D54</f>
        <v>0</v>
      </c>
    </row>
    <row r="55" spans="1:6" x14ac:dyDescent="0.2">
      <c r="A55" s="53" t="s">
        <v>150</v>
      </c>
      <c r="B55" s="54" t="s">
        <v>151</v>
      </c>
      <c r="C55" s="83">
        <f>C56+C57</f>
        <v>10000</v>
      </c>
      <c r="D55" s="83">
        <f>D56+D57</f>
        <v>10000</v>
      </c>
      <c r="E55" s="83">
        <f>E56+E57</f>
        <v>0</v>
      </c>
      <c r="F55" s="83">
        <f>(E55*100)/D55</f>
        <v>0</v>
      </c>
    </row>
    <row r="56" spans="1:6" x14ac:dyDescent="0.2">
      <c r="A56" s="55" t="s">
        <v>156</v>
      </c>
      <c r="B56" s="56" t="s">
        <v>157</v>
      </c>
      <c r="C56" s="84">
        <v>3000</v>
      </c>
      <c r="D56" s="84">
        <v>3000</v>
      </c>
      <c r="E56" s="84">
        <v>0</v>
      </c>
      <c r="F56" s="84"/>
    </row>
    <row r="57" spans="1:6" x14ac:dyDescent="0.2">
      <c r="A57" s="55" t="s">
        <v>158</v>
      </c>
      <c r="B57" s="56" t="s">
        <v>159</v>
      </c>
      <c r="C57" s="84">
        <v>7000</v>
      </c>
      <c r="D57" s="84">
        <v>7000</v>
      </c>
      <c r="E57" s="84">
        <v>0</v>
      </c>
      <c r="F57" s="84"/>
    </row>
    <row r="58" spans="1:6" x14ac:dyDescent="0.2">
      <c r="A58" s="51" t="s">
        <v>166</v>
      </c>
      <c r="B58" s="52" t="s">
        <v>167</v>
      </c>
      <c r="C58" s="82">
        <f t="shared" ref="C58:E59" si="1">C59</f>
        <v>0</v>
      </c>
      <c r="D58" s="82">
        <f t="shared" si="1"/>
        <v>0</v>
      </c>
      <c r="E58" s="82">
        <f t="shared" si="1"/>
        <v>17912.21</v>
      </c>
      <c r="F58" s="81" t="e">
        <f>(E58*100)/D58</f>
        <v>#DIV/0!</v>
      </c>
    </row>
    <row r="59" spans="1:6" ht="25.5" x14ac:dyDescent="0.2">
      <c r="A59" s="53" t="s">
        <v>168</v>
      </c>
      <c r="B59" s="54" t="s">
        <v>169</v>
      </c>
      <c r="C59" s="83">
        <f t="shared" si="1"/>
        <v>0</v>
      </c>
      <c r="D59" s="83">
        <f t="shared" si="1"/>
        <v>0</v>
      </c>
      <c r="E59" s="83">
        <f t="shared" si="1"/>
        <v>17912.21</v>
      </c>
      <c r="F59" s="83" t="e">
        <f>(E59*100)/D59</f>
        <v>#DIV/0!</v>
      </c>
    </row>
    <row r="60" spans="1:6" x14ac:dyDescent="0.2">
      <c r="A60" s="55" t="s">
        <v>170</v>
      </c>
      <c r="B60" s="56" t="s">
        <v>169</v>
      </c>
      <c r="C60" s="84">
        <v>0</v>
      </c>
      <c r="D60" s="84">
        <v>0</v>
      </c>
      <c r="E60" s="84">
        <v>17912.21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2">C62</f>
        <v>3524060</v>
      </c>
      <c r="D61" s="80">
        <f t="shared" si="2"/>
        <v>3524060</v>
      </c>
      <c r="E61" s="80">
        <f t="shared" si="2"/>
        <v>2024315.82</v>
      </c>
      <c r="F61" s="81">
        <f>(E61*100)/D61</f>
        <v>57.442717206857999</v>
      </c>
    </row>
    <row r="62" spans="1:6" x14ac:dyDescent="0.2">
      <c r="A62" s="51" t="s">
        <v>58</v>
      </c>
      <c r="B62" s="52" t="s">
        <v>59</v>
      </c>
      <c r="C62" s="82">
        <f t="shared" si="2"/>
        <v>3524060</v>
      </c>
      <c r="D62" s="82">
        <f t="shared" si="2"/>
        <v>3524060</v>
      </c>
      <c r="E62" s="82">
        <f t="shared" si="2"/>
        <v>2024315.82</v>
      </c>
      <c r="F62" s="81">
        <f>(E62*100)/D62</f>
        <v>57.442717206857999</v>
      </c>
    </row>
    <row r="63" spans="1:6" ht="25.5" x14ac:dyDescent="0.2">
      <c r="A63" s="53" t="s">
        <v>60</v>
      </c>
      <c r="B63" s="54" t="s">
        <v>61</v>
      </c>
      <c r="C63" s="83">
        <f>C64+C65</f>
        <v>3524060</v>
      </c>
      <c r="D63" s="83">
        <f>D64+D65</f>
        <v>3524060</v>
      </c>
      <c r="E63" s="83">
        <f>E64+E65</f>
        <v>2024315.82</v>
      </c>
      <c r="F63" s="83">
        <f>(E63*100)/D63</f>
        <v>57.442717206857999</v>
      </c>
    </row>
    <row r="64" spans="1:6" x14ac:dyDescent="0.2">
      <c r="A64" s="55" t="s">
        <v>62</v>
      </c>
      <c r="B64" s="56" t="s">
        <v>63</v>
      </c>
      <c r="C64" s="84">
        <v>3514060</v>
      </c>
      <c r="D64" s="84">
        <v>3514060</v>
      </c>
      <c r="E64" s="84">
        <v>2006403.61</v>
      </c>
      <c r="F64" s="84"/>
    </row>
    <row r="65" spans="1:6" ht="25.5" x14ac:dyDescent="0.2">
      <c r="A65" s="55" t="s">
        <v>64</v>
      </c>
      <c r="B65" s="56" t="s">
        <v>65</v>
      </c>
      <c r="C65" s="84">
        <v>10000</v>
      </c>
      <c r="D65" s="84">
        <v>10000</v>
      </c>
      <c r="E65" s="84">
        <v>17912.21</v>
      </c>
      <c r="F65" s="84"/>
    </row>
    <row r="66" spans="1:6" ht="38.25" x14ac:dyDescent="0.2">
      <c r="A66" s="47" t="s">
        <v>188</v>
      </c>
      <c r="B66" s="47" t="s">
        <v>189</v>
      </c>
      <c r="C66" s="47" t="s">
        <v>43</v>
      </c>
      <c r="D66" s="47" t="s">
        <v>184</v>
      </c>
      <c r="E66" s="47" t="s">
        <v>185</v>
      </c>
      <c r="F66" s="47" t="s">
        <v>186</v>
      </c>
    </row>
    <row r="67" spans="1:6" x14ac:dyDescent="0.2">
      <c r="A67" s="48" t="s">
        <v>68</v>
      </c>
      <c r="B67" s="48" t="s">
        <v>190</v>
      </c>
      <c r="C67" s="78">
        <f>C68+C93</f>
        <v>26999</v>
      </c>
      <c r="D67" s="78">
        <f>D68+D93</f>
        <v>26999</v>
      </c>
      <c r="E67" s="78">
        <f>E68+E93</f>
        <v>24362.729999999996</v>
      </c>
      <c r="F67" s="79">
        <f>(E67*100)/D67</f>
        <v>90.235675395385002</v>
      </c>
    </row>
    <row r="68" spans="1:6" x14ac:dyDescent="0.2">
      <c r="A68" s="49" t="s">
        <v>66</v>
      </c>
      <c r="B68" s="50" t="s">
        <v>67</v>
      </c>
      <c r="C68" s="80">
        <f>C69+C90</f>
        <v>20329</v>
      </c>
      <c r="D68" s="80">
        <f>D69+D90</f>
        <v>20329</v>
      </c>
      <c r="E68" s="80">
        <f>E69+E90</f>
        <v>13381.8</v>
      </c>
      <c r="F68" s="81">
        <f>(E68*100)/D68</f>
        <v>65.826159673373013</v>
      </c>
    </row>
    <row r="69" spans="1:6" x14ac:dyDescent="0.2">
      <c r="A69" s="51" t="s">
        <v>87</v>
      </c>
      <c r="B69" s="52" t="s">
        <v>88</v>
      </c>
      <c r="C69" s="82">
        <f>C70+C73+C80+C86</f>
        <v>19884</v>
      </c>
      <c r="D69" s="82">
        <f>D70+D73+D80+D86</f>
        <v>19884</v>
      </c>
      <c r="E69" s="82">
        <f>E70+E73+E80+E86</f>
        <v>12469.81</v>
      </c>
      <c r="F69" s="81">
        <f>(E69*100)/D69</f>
        <v>62.712784148058738</v>
      </c>
    </row>
    <row r="70" spans="1:6" x14ac:dyDescent="0.2">
      <c r="A70" s="53" t="s">
        <v>89</v>
      </c>
      <c r="B70" s="54" t="s">
        <v>90</v>
      </c>
      <c r="C70" s="83">
        <f>C71+C72</f>
        <v>663</v>
      </c>
      <c r="D70" s="83">
        <f>D71+D72</f>
        <v>663</v>
      </c>
      <c r="E70" s="83">
        <f>E71+E72</f>
        <v>447</v>
      </c>
      <c r="F70" s="83">
        <f>(E70*100)/D70</f>
        <v>67.420814479638011</v>
      </c>
    </row>
    <row r="71" spans="1:6" x14ac:dyDescent="0.2">
      <c r="A71" s="55" t="s">
        <v>91</v>
      </c>
      <c r="B71" s="56" t="s">
        <v>92</v>
      </c>
      <c r="C71" s="84">
        <v>66</v>
      </c>
      <c r="D71" s="84">
        <v>66</v>
      </c>
      <c r="E71" s="84">
        <v>312</v>
      </c>
      <c r="F71" s="84"/>
    </row>
    <row r="72" spans="1:6" x14ac:dyDescent="0.2">
      <c r="A72" s="55" t="s">
        <v>95</v>
      </c>
      <c r="B72" s="56" t="s">
        <v>96</v>
      </c>
      <c r="C72" s="84">
        <v>597</v>
      </c>
      <c r="D72" s="84">
        <v>597</v>
      </c>
      <c r="E72" s="84">
        <v>135</v>
      </c>
      <c r="F72" s="84"/>
    </row>
    <row r="73" spans="1:6" x14ac:dyDescent="0.2">
      <c r="A73" s="53" t="s">
        <v>97</v>
      </c>
      <c r="B73" s="54" t="s">
        <v>98</v>
      </c>
      <c r="C73" s="83">
        <f>C74+C75+C76+C77+C78+C79</f>
        <v>5437</v>
      </c>
      <c r="D73" s="83">
        <f>D74+D75+D76+D77+D78+D79</f>
        <v>5437</v>
      </c>
      <c r="E73" s="83">
        <f>E74+E75+E76+E77+E78+E79</f>
        <v>6186.3099999999995</v>
      </c>
      <c r="F73" s="83">
        <f>(E73*100)/D73</f>
        <v>113.78168107412176</v>
      </c>
    </row>
    <row r="74" spans="1:6" x14ac:dyDescent="0.2">
      <c r="A74" s="55" t="s">
        <v>99</v>
      </c>
      <c r="B74" s="56" t="s">
        <v>100</v>
      </c>
      <c r="C74" s="84">
        <v>326</v>
      </c>
      <c r="D74" s="84">
        <v>326</v>
      </c>
      <c r="E74" s="84">
        <v>173.86</v>
      </c>
      <c r="F74" s="84"/>
    </row>
    <row r="75" spans="1:6" x14ac:dyDescent="0.2">
      <c r="A75" s="55" t="s">
        <v>101</v>
      </c>
      <c r="B75" s="56" t="s">
        <v>102</v>
      </c>
      <c r="C75" s="84">
        <v>451</v>
      </c>
      <c r="D75" s="84">
        <v>451</v>
      </c>
      <c r="E75" s="84">
        <v>402.64</v>
      </c>
      <c r="F75" s="84"/>
    </row>
    <row r="76" spans="1:6" x14ac:dyDescent="0.2">
      <c r="A76" s="55" t="s">
        <v>103</v>
      </c>
      <c r="B76" s="56" t="s">
        <v>104</v>
      </c>
      <c r="C76" s="84">
        <v>60</v>
      </c>
      <c r="D76" s="84">
        <v>60</v>
      </c>
      <c r="E76" s="84">
        <v>90.31</v>
      </c>
      <c r="F76" s="84"/>
    </row>
    <row r="77" spans="1:6" x14ac:dyDescent="0.2">
      <c r="A77" s="55" t="s">
        <v>105</v>
      </c>
      <c r="B77" s="56" t="s">
        <v>106</v>
      </c>
      <c r="C77" s="84">
        <v>1300</v>
      </c>
      <c r="D77" s="84">
        <v>1300</v>
      </c>
      <c r="E77" s="84">
        <v>2021.21</v>
      </c>
      <c r="F77" s="84"/>
    </row>
    <row r="78" spans="1:6" x14ac:dyDescent="0.2">
      <c r="A78" s="55" t="s">
        <v>107</v>
      </c>
      <c r="B78" s="56" t="s">
        <v>108</v>
      </c>
      <c r="C78" s="84">
        <v>3000</v>
      </c>
      <c r="D78" s="84">
        <v>3000</v>
      </c>
      <c r="E78" s="84">
        <v>3493.89</v>
      </c>
      <c r="F78" s="84"/>
    </row>
    <row r="79" spans="1:6" x14ac:dyDescent="0.2">
      <c r="A79" s="55" t="s">
        <v>109</v>
      </c>
      <c r="B79" s="56" t="s">
        <v>110</v>
      </c>
      <c r="C79" s="84">
        <v>300</v>
      </c>
      <c r="D79" s="84">
        <v>300</v>
      </c>
      <c r="E79" s="84">
        <v>4.4000000000000004</v>
      </c>
      <c r="F79" s="84"/>
    </row>
    <row r="80" spans="1:6" x14ac:dyDescent="0.2">
      <c r="A80" s="53" t="s">
        <v>111</v>
      </c>
      <c r="B80" s="54" t="s">
        <v>112</v>
      </c>
      <c r="C80" s="83">
        <f>C81+C82+C83+C84+C85</f>
        <v>8884</v>
      </c>
      <c r="D80" s="83">
        <f>D81+D82+D83+D84+D85</f>
        <v>8884</v>
      </c>
      <c r="E80" s="83">
        <f>E81+E82+E83+E84+E85</f>
        <v>1138.51</v>
      </c>
      <c r="F80" s="83">
        <f>(E80*100)/D80</f>
        <v>12.815285907248986</v>
      </c>
    </row>
    <row r="81" spans="1:6" x14ac:dyDescent="0.2">
      <c r="A81" s="55" t="s">
        <v>113</v>
      </c>
      <c r="B81" s="56" t="s">
        <v>114</v>
      </c>
      <c r="C81" s="84">
        <v>66</v>
      </c>
      <c r="D81" s="84">
        <v>66</v>
      </c>
      <c r="E81" s="84">
        <v>1051.0999999999999</v>
      </c>
      <c r="F81" s="84"/>
    </row>
    <row r="82" spans="1:6" x14ac:dyDescent="0.2">
      <c r="A82" s="55" t="s">
        <v>115</v>
      </c>
      <c r="B82" s="56" t="s">
        <v>116</v>
      </c>
      <c r="C82" s="84">
        <v>2000</v>
      </c>
      <c r="D82" s="84">
        <v>2000</v>
      </c>
      <c r="E82" s="84">
        <v>67.5</v>
      </c>
      <c r="F82" s="84"/>
    </row>
    <row r="83" spans="1:6" x14ac:dyDescent="0.2">
      <c r="A83" s="55" t="s">
        <v>121</v>
      </c>
      <c r="B83" s="56" t="s">
        <v>122</v>
      </c>
      <c r="C83" s="84">
        <v>398</v>
      </c>
      <c r="D83" s="84">
        <v>398</v>
      </c>
      <c r="E83" s="84">
        <v>0</v>
      </c>
      <c r="F83" s="84"/>
    </row>
    <row r="84" spans="1:6" x14ac:dyDescent="0.2">
      <c r="A84" s="55" t="s">
        <v>123</v>
      </c>
      <c r="B84" s="56" t="s">
        <v>124</v>
      </c>
      <c r="C84" s="84">
        <v>2920</v>
      </c>
      <c r="D84" s="84">
        <v>2920</v>
      </c>
      <c r="E84" s="84">
        <v>0</v>
      </c>
      <c r="F84" s="84"/>
    </row>
    <row r="85" spans="1:6" x14ac:dyDescent="0.2">
      <c r="A85" s="55" t="s">
        <v>127</v>
      </c>
      <c r="B85" s="56" t="s">
        <v>128</v>
      </c>
      <c r="C85" s="84">
        <v>3500</v>
      </c>
      <c r="D85" s="84">
        <v>3500</v>
      </c>
      <c r="E85" s="84">
        <v>19.91</v>
      </c>
      <c r="F85" s="84"/>
    </row>
    <row r="86" spans="1:6" x14ac:dyDescent="0.2">
      <c r="A86" s="53" t="s">
        <v>129</v>
      </c>
      <c r="B86" s="54" t="s">
        <v>130</v>
      </c>
      <c r="C86" s="83">
        <f>C87+C88+C89</f>
        <v>4900</v>
      </c>
      <c r="D86" s="83">
        <f>D87+D88+D89</f>
        <v>4900</v>
      </c>
      <c r="E86" s="83">
        <f>E87+E88+E89</f>
        <v>4697.99</v>
      </c>
      <c r="F86" s="83">
        <f>(E86*100)/D86</f>
        <v>95.877346938775517</v>
      </c>
    </row>
    <row r="87" spans="1:6" x14ac:dyDescent="0.2">
      <c r="A87" s="55" t="s">
        <v>131</v>
      </c>
      <c r="B87" s="56" t="s">
        <v>132</v>
      </c>
      <c r="C87" s="84">
        <v>4000</v>
      </c>
      <c r="D87" s="84">
        <v>4000</v>
      </c>
      <c r="E87" s="84">
        <v>4130.49</v>
      </c>
      <c r="F87" s="84"/>
    </row>
    <row r="88" spans="1:6" x14ac:dyDescent="0.2">
      <c r="A88" s="55" t="s">
        <v>135</v>
      </c>
      <c r="B88" s="56" t="s">
        <v>136</v>
      </c>
      <c r="C88" s="84">
        <v>600</v>
      </c>
      <c r="D88" s="84">
        <v>600</v>
      </c>
      <c r="E88" s="84">
        <v>289.47000000000003</v>
      </c>
      <c r="F88" s="84"/>
    </row>
    <row r="89" spans="1:6" x14ac:dyDescent="0.2">
      <c r="A89" s="55" t="s">
        <v>139</v>
      </c>
      <c r="B89" s="56" t="s">
        <v>130</v>
      </c>
      <c r="C89" s="84">
        <v>300</v>
      </c>
      <c r="D89" s="84">
        <v>300</v>
      </c>
      <c r="E89" s="84">
        <v>278.02999999999997</v>
      </c>
      <c r="F89" s="84"/>
    </row>
    <row r="90" spans="1:6" x14ac:dyDescent="0.2">
      <c r="A90" s="51" t="s">
        <v>140</v>
      </c>
      <c r="B90" s="52" t="s">
        <v>141</v>
      </c>
      <c r="C90" s="82">
        <f t="shared" ref="C90:E91" si="3">C91</f>
        <v>445</v>
      </c>
      <c r="D90" s="82">
        <f t="shared" si="3"/>
        <v>445</v>
      </c>
      <c r="E90" s="82">
        <f t="shared" si="3"/>
        <v>911.99</v>
      </c>
      <c r="F90" s="81">
        <f>(E90*100)/D90</f>
        <v>204.94157303370787</v>
      </c>
    </row>
    <row r="91" spans="1:6" x14ac:dyDescent="0.2">
      <c r="A91" s="53" t="s">
        <v>142</v>
      </c>
      <c r="B91" s="54" t="s">
        <v>143</v>
      </c>
      <c r="C91" s="83">
        <f t="shared" si="3"/>
        <v>445</v>
      </c>
      <c r="D91" s="83">
        <f t="shared" si="3"/>
        <v>445</v>
      </c>
      <c r="E91" s="83">
        <f t="shared" si="3"/>
        <v>911.99</v>
      </c>
      <c r="F91" s="83">
        <f>(E91*100)/D91</f>
        <v>204.94157303370787</v>
      </c>
    </row>
    <row r="92" spans="1:6" x14ac:dyDescent="0.2">
      <c r="A92" s="55" t="s">
        <v>144</v>
      </c>
      <c r="B92" s="56" t="s">
        <v>145</v>
      </c>
      <c r="C92" s="84">
        <v>445</v>
      </c>
      <c r="D92" s="84">
        <v>445</v>
      </c>
      <c r="E92" s="84">
        <v>911.99</v>
      </c>
      <c r="F92" s="84"/>
    </row>
    <row r="93" spans="1:6" x14ac:dyDescent="0.2">
      <c r="A93" s="49" t="s">
        <v>146</v>
      </c>
      <c r="B93" s="50" t="s">
        <v>147</v>
      </c>
      <c r="C93" s="80">
        <f>C94+C101</f>
        <v>6670</v>
      </c>
      <c r="D93" s="80">
        <f>D94+D101</f>
        <v>6670</v>
      </c>
      <c r="E93" s="80">
        <f>E94+E101</f>
        <v>10980.929999999998</v>
      </c>
      <c r="F93" s="81">
        <f>(E93*100)/D93</f>
        <v>164.6316341829085</v>
      </c>
    </row>
    <row r="94" spans="1:6" x14ac:dyDescent="0.2">
      <c r="A94" s="51" t="s">
        <v>148</v>
      </c>
      <c r="B94" s="52" t="s">
        <v>149</v>
      </c>
      <c r="C94" s="82">
        <f>C95</f>
        <v>6670</v>
      </c>
      <c r="D94" s="82">
        <f>D95</f>
        <v>6670</v>
      </c>
      <c r="E94" s="82">
        <f>E95</f>
        <v>10980.929999999998</v>
      </c>
      <c r="F94" s="81">
        <f>(E94*100)/D94</f>
        <v>164.6316341829085</v>
      </c>
    </row>
    <row r="95" spans="1:6" x14ac:dyDescent="0.2">
      <c r="A95" s="53" t="s">
        <v>150</v>
      </c>
      <c r="B95" s="54" t="s">
        <v>151</v>
      </c>
      <c r="C95" s="83">
        <f>C96+C97+C98+C99+C100</f>
        <v>6670</v>
      </c>
      <c r="D95" s="83">
        <f>D96+D97+D98+D99+D100</f>
        <v>6670</v>
      </c>
      <c r="E95" s="83">
        <f>E96+E97+E98+E99+E100</f>
        <v>10980.929999999998</v>
      </c>
      <c r="F95" s="83">
        <f>(E95*100)/D95</f>
        <v>164.6316341829085</v>
      </c>
    </row>
    <row r="96" spans="1:6" x14ac:dyDescent="0.2">
      <c r="A96" s="55" t="s">
        <v>152</v>
      </c>
      <c r="B96" s="56" t="s">
        <v>153</v>
      </c>
      <c r="C96" s="84">
        <v>1990</v>
      </c>
      <c r="D96" s="84">
        <v>1990</v>
      </c>
      <c r="E96" s="84">
        <v>3745.13</v>
      </c>
      <c r="F96" s="84"/>
    </row>
    <row r="97" spans="1:6" x14ac:dyDescent="0.2">
      <c r="A97" s="55" t="s">
        <v>154</v>
      </c>
      <c r="B97" s="56" t="s">
        <v>155</v>
      </c>
      <c r="C97" s="84">
        <v>4000</v>
      </c>
      <c r="D97" s="84">
        <v>4000</v>
      </c>
      <c r="E97" s="84">
        <v>1977.96</v>
      </c>
      <c r="F97" s="84"/>
    </row>
    <row r="98" spans="1:6" x14ac:dyDescent="0.2">
      <c r="A98" s="55" t="s">
        <v>156</v>
      </c>
      <c r="B98" s="56" t="s">
        <v>157</v>
      </c>
      <c r="C98" s="84">
        <v>680</v>
      </c>
      <c r="D98" s="84">
        <v>680</v>
      </c>
      <c r="E98" s="84">
        <v>3470.06</v>
      </c>
      <c r="F98" s="84"/>
    </row>
    <row r="99" spans="1:6" x14ac:dyDescent="0.2">
      <c r="A99" s="55" t="s">
        <v>158</v>
      </c>
      <c r="B99" s="56" t="s">
        <v>159</v>
      </c>
      <c r="C99" s="84">
        <v>0</v>
      </c>
      <c r="D99" s="84">
        <v>0</v>
      </c>
      <c r="E99" s="84">
        <v>779.48</v>
      </c>
      <c r="F99" s="84"/>
    </row>
    <row r="100" spans="1:6" x14ac:dyDescent="0.2">
      <c r="A100" s="55" t="s">
        <v>160</v>
      </c>
      <c r="B100" s="56" t="s">
        <v>161</v>
      </c>
      <c r="C100" s="84">
        <v>0</v>
      </c>
      <c r="D100" s="84">
        <v>0</v>
      </c>
      <c r="E100" s="84">
        <v>1008.3</v>
      </c>
      <c r="F100" s="84"/>
    </row>
    <row r="101" spans="1:6" x14ac:dyDescent="0.2">
      <c r="A101" s="51" t="s">
        <v>166</v>
      </c>
      <c r="B101" s="52" t="s">
        <v>167</v>
      </c>
      <c r="C101" s="82">
        <f t="shared" ref="C101:E102" si="4">C102</f>
        <v>0</v>
      </c>
      <c r="D101" s="82">
        <f t="shared" si="4"/>
        <v>0</v>
      </c>
      <c r="E101" s="82">
        <f t="shared" si="4"/>
        <v>0</v>
      </c>
      <c r="F101" s="81" t="e">
        <f>(E101*100)/D101</f>
        <v>#DIV/0!</v>
      </c>
    </row>
    <row r="102" spans="1:6" ht="25.5" x14ac:dyDescent="0.2">
      <c r="A102" s="53" t="s">
        <v>168</v>
      </c>
      <c r="B102" s="54" t="s">
        <v>169</v>
      </c>
      <c r="C102" s="83">
        <f t="shared" si="4"/>
        <v>0</v>
      </c>
      <c r="D102" s="83">
        <f t="shared" si="4"/>
        <v>0</v>
      </c>
      <c r="E102" s="83">
        <f t="shared" si="4"/>
        <v>0</v>
      </c>
      <c r="F102" s="83" t="e">
        <f>(E102*100)/D102</f>
        <v>#DIV/0!</v>
      </c>
    </row>
    <row r="103" spans="1:6" x14ac:dyDescent="0.2">
      <c r="A103" s="55" t="s">
        <v>170</v>
      </c>
      <c r="B103" s="56" t="s">
        <v>169</v>
      </c>
      <c r="C103" s="84">
        <v>0</v>
      </c>
      <c r="D103" s="84">
        <v>0</v>
      </c>
      <c r="E103" s="84">
        <v>0</v>
      </c>
      <c r="F103" s="84"/>
    </row>
    <row r="104" spans="1:6" x14ac:dyDescent="0.2">
      <c r="A104" s="49" t="s">
        <v>50</v>
      </c>
      <c r="B104" s="50" t="s">
        <v>51</v>
      </c>
      <c r="C104" s="80">
        <f t="shared" ref="C104:E106" si="5">C105</f>
        <v>26999</v>
      </c>
      <c r="D104" s="80">
        <f t="shared" si="5"/>
        <v>26999</v>
      </c>
      <c r="E104" s="80">
        <f t="shared" si="5"/>
        <v>32693.66</v>
      </c>
      <c r="F104" s="81">
        <f>(E104*100)/D104</f>
        <v>121.0921145227601</v>
      </c>
    </row>
    <row r="105" spans="1:6" x14ac:dyDescent="0.2">
      <c r="A105" s="51" t="s">
        <v>52</v>
      </c>
      <c r="B105" s="52" t="s">
        <v>53</v>
      </c>
      <c r="C105" s="82">
        <f t="shared" si="5"/>
        <v>26999</v>
      </c>
      <c r="D105" s="82">
        <f t="shared" si="5"/>
        <v>26999</v>
      </c>
      <c r="E105" s="82">
        <f t="shared" si="5"/>
        <v>32693.66</v>
      </c>
      <c r="F105" s="81">
        <f>(E105*100)/D105</f>
        <v>121.0921145227601</v>
      </c>
    </row>
    <row r="106" spans="1:6" x14ac:dyDescent="0.2">
      <c r="A106" s="53" t="s">
        <v>54</v>
      </c>
      <c r="B106" s="54" t="s">
        <v>55</v>
      </c>
      <c r="C106" s="83">
        <f t="shared" si="5"/>
        <v>26999</v>
      </c>
      <c r="D106" s="83">
        <f t="shared" si="5"/>
        <v>26999</v>
      </c>
      <c r="E106" s="83">
        <f t="shared" si="5"/>
        <v>32693.66</v>
      </c>
      <c r="F106" s="83">
        <f>(E106*100)/D106</f>
        <v>121.0921145227601</v>
      </c>
    </row>
    <row r="107" spans="1:6" x14ac:dyDescent="0.2">
      <c r="A107" s="55" t="s">
        <v>56</v>
      </c>
      <c r="B107" s="56" t="s">
        <v>57</v>
      </c>
      <c r="C107" s="84">
        <v>26999</v>
      </c>
      <c r="D107" s="84">
        <v>26999</v>
      </c>
      <c r="E107" s="84">
        <v>32693.66</v>
      </c>
      <c r="F107" s="84"/>
    </row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s="57" customFormat="1" x14ac:dyDescent="0.2"/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2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Vladimir Pandurić</cp:lastModifiedBy>
  <cp:lastPrinted>2024-07-23T10:21:36Z</cp:lastPrinted>
  <dcterms:created xsi:type="dcterms:W3CDTF">2022-08-12T12:51:27Z</dcterms:created>
  <dcterms:modified xsi:type="dcterms:W3CDTF">2024-08-19T10:11:30Z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